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fileSharing readOnlyRecommended="1"/>
  <workbookPr defaultThemeVersion="166925"/>
  <mc:AlternateContent xmlns:mc="http://schemas.openxmlformats.org/markup-compatibility/2006">
    <mc:Choice Requires="x15">
      <x15ac:absPath xmlns:x15ac="http://schemas.microsoft.com/office/spreadsheetml/2010/11/ac" url="C:\Users\A235022\Standard Bank\Investor Relations Team - Documents\2020 year end\YE20\Annual Reports\"/>
    </mc:Choice>
  </mc:AlternateContent>
  <xr:revisionPtr revIDLastSave="2" documentId="8_{CBBB94B7-CF70-4902-BB7C-BD650B1A630A}" xr6:coauthVersionLast="45" xr6:coauthVersionMax="45" xr10:uidLastSave="{D20073FB-1FDA-4E08-98FA-44BA6DD21821}"/>
  <bookViews>
    <workbookView xWindow="-120" yWindow="-120" windowWidth="19800" windowHeight="11760" tabRatio="868" activeTab="5" xr2:uid="{2A90FC5C-F224-43F9-876A-071959673F80}"/>
  </bookViews>
  <sheets>
    <sheet name="Table of contents " sheetId="7" r:id="rId1"/>
    <sheet name="Envrionmental indicators" sheetId="6" r:id="rId2"/>
    <sheet name="TCFD indicators" sheetId="13" r:id="rId3"/>
    <sheet name="Social indicators " sheetId="5" r:id="rId4"/>
    <sheet name="Social employment equity data" sheetId="4" r:id="rId5"/>
    <sheet name="Governance indicators" sheetId="3" r:id="rId6"/>
    <sheet name="Risk and Conduct" sheetId="12" r:id="rId7"/>
    <sheet name="Investor Relations" sheetId="21" r:id="rId8"/>
    <sheet name="SEE Indicators" sheetId="19" r:id="rId9"/>
    <sheet name="Sust finance impact indicators" sheetId="17" r:id="rId10"/>
    <sheet name="BASA impact indicators" sheetId="15" state="hidden" r:id="rId11"/>
    <sheet name="Transformation indicators" sheetId="18" r:id="rId12"/>
    <sheet name="Standard Bank public policies " sheetId="2" r:id="rId13"/>
    <sheet name="Standard Bank commitments " sheetId="1" r:id="rId14"/>
  </sheets>
  <externalReferences>
    <externalReference r:id="rId15"/>
  </externalReferences>
  <definedNames>
    <definedName name="_xlnm._FilterDatabase" localSheetId="6" hidden="1">'Risk and Conduct'!$C$1:$C$65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4" l="1"/>
  <c r="E9" i="4"/>
  <c r="E8" i="4"/>
  <c r="J27" i="21" l="1"/>
  <c r="J42" i="21" s="1"/>
  <c r="H27" i="21"/>
  <c r="H42" i="21" s="1"/>
  <c r="F27" i="21"/>
  <c r="F42" i="21" s="1"/>
  <c r="D27" i="21"/>
  <c r="D42" i="21" s="1"/>
  <c r="J19" i="21"/>
  <c r="H19" i="21"/>
  <c r="F19" i="21"/>
  <c r="D19" i="21"/>
  <c r="G46" i="4" l="1"/>
  <c r="I34" i="4" l="1"/>
  <c r="I33" i="4"/>
  <c r="I32" i="4"/>
  <c r="I31" i="4"/>
  <c r="I30" i="4"/>
  <c r="G34" i="4"/>
  <c r="G33" i="4"/>
  <c r="G32" i="4"/>
  <c r="G31" i="4"/>
  <c r="G30" i="4"/>
  <c r="I24" i="4"/>
  <c r="I13" i="4"/>
  <c r="I12" i="4"/>
  <c r="I11" i="4"/>
  <c r="I10" i="4"/>
  <c r="I9" i="4"/>
  <c r="I8" i="4"/>
  <c r="G13" i="4"/>
  <c r="G12" i="4"/>
  <c r="G11" i="4"/>
  <c r="G10" i="4"/>
  <c r="G9" i="4"/>
  <c r="E13" i="4"/>
  <c r="E12" i="4"/>
  <c r="E11" i="4"/>
  <c r="E10" i="4"/>
  <c r="D17" i="15"/>
  <c r="D51" i="15"/>
  <c r="D46" i="15"/>
  <c r="D45" i="15"/>
  <c r="D44" i="15"/>
  <c r="D43" i="15" s="1"/>
  <c r="J11" i="15" s="1"/>
  <c r="D41" i="15"/>
  <c r="D38" i="15"/>
  <c r="D39" i="15" s="1"/>
  <c r="D33" i="15"/>
  <c r="D32" i="15"/>
  <c r="D31" i="15"/>
  <c r="J12" i="15" s="1"/>
  <c r="D29" i="15"/>
  <c r="D28" i="15"/>
  <c r="D22" i="15"/>
  <c r="D21" i="15"/>
  <c r="D20" i="15"/>
  <c r="D18" i="15"/>
  <c r="D16" i="15"/>
  <c r="D15" i="15"/>
  <c r="D14" i="15"/>
  <c r="D13" i="15"/>
  <c r="J10" i="15"/>
  <c r="D4" i="15"/>
  <c r="D5" i="15" s="1"/>
  <c r="J7" i="15" l="1"/>
  <c r="J6" i="15"/>
  <c r="J5" i="15"/>
  <c r="J8" i="15"/>
  <c r="J9" i="15"/>
  <c r="W34" i="4" l="1"/>
  <c r="X34" i="4" l="1"/>
  <c r="X24" i="4"/>
  <c r="Z24" i="4"/>
  <c r="Y24" i="4"/>
  <c r="Z34" i="4"/>
  <c r="Q34" i="4"/>
  <c r="O34" i="4"/>
  <c r="N34" i="4"/>
  <c r="Q24" i="4"/>
  <c r="P24" i="4"/>
  <c r="O24" i="4"/>
</calcChain>
</file>

<file path=xl/sharedStrings.xml><?xml version="1.0" encoding="utf-8"?>
<sst xmlns="http://schemas.openxmlformats.org/spreadsheetml/2006/main" count="1806" uniqueCount="1225">
  <si>
    <t>Standard Bank Group Environmental, Social and Governance (ESG) indicators</t>
  </si>
  <si>
    <t>Table of contents</t>
  </si>
  <si>
    <t xml:space="preserve">Environmental indicators </t>
  </si>
  <si>
    <t>TCFD indicators</t>
  </si>
  <si>
    <t>Social indicators</t>
  </si>
  <si>
    <t>Social employment equity data</t>
  </si>
  <si>
    <t>Governance indicators</t>
  </si>
  <si>
    <t>Risk and Conduct</t>
  </si>
  <si>
    <t>Investor relations indicators</t>
  </si>
  <si>
    <t xml:space="preserve">Sustainable Finance Impact Indicators </t>
  </si>
  <si>
    <t>Transformation Indicators</t>
  </si>
  <si>
    <t xml:space="preserve">Standard Bank public policies </t>
  </si>
  <si>
    <t xml:space="preserve">Standard Bank commitments </t>
  </si>
  <si>
    <r>
      <t>Updated:</t>
    </r>
    <r>
      <rPr>
        <sz val="10"/>
        <color theme="1"/>
        <rFont val="Calibri"/>
        <family val="2"/>
        <scheme val="minor"/>
      </rPr>
      <t xml:space="preserve"> March 2021</t>
    </r>
  </si>
  <si>
    <t>Standard Bank ESG Data - Environmental Key Indicators</t>
  </si>
  <si>
    <t>Key indicators</t>
  </si>
  <si>
    <t xml:space="preserve">Sustainable finance- arranging </t>
  </si>
  <si>
    <t xml:space="preserve">Responsible lending </t>
  </si>
  <si>
    <t xml:space="preserve">Number of green bonds arranged </t>
  </si>
  <si>
    <t>n/a</t>
  </si>
  <si>
    <t>Quantum of green bonds arranged - USDm</t>
  </si>
  <si>
    <t>Green Bonds arranged as % total bonds arranged by Standard Bank in Sub-Saharan Africa*</t>
  </si>
  <si>
    <t>2.41</t>
  </si>
  <si>
    <t>SBG % of Green Bonds issued in Africa 2020</t>
  </si>
  <si>
    <t xml:space="preserve">Sustainable finance- lending </t>
  </si>
  <si>
    <t>Number of deals</t>
  </si>
  <si>
    <t>Sustainable Finance credit lines as % of IB Global Book</t>
  </si>
  <si>
    <t>2.82</t>
  </si>
  <si>
    <t xml:space="preserve">Sustainable finance- treasury </t>
  </si>
  <si>
    <t>Quantum of "Sustainable Finance" capital raised - USDm</t>
  </si>
  <si>
    <t>Sustainable Finance raised as % of annual total</t>
  </si>
  <si>
    <t>21.27</t>
  </si>
  <si>
    <t xml:space="preserve">Green vs brown energy investment </t>
  </si>
  <si>
    <t>2.28</t>
  </si>
  <si>
    <t>Ratio: Green - renewables (%)</t>
  </si>
  <si>
    <t>1.90</t>
  </si>
  <si>
    <t>Ratio: Brown - fossil fuel-based (%)</t>
  </si>
  <si>
    <t>0.38</t>
  </si>
  <si>
    <t>Cumulative underwrite of energy transactions - since 2012 (USD bn)</t>
  </si>
  <si>
    <t>2.77</t>
  </si>
  <si>
    <t>Green - renewables (USD bn)*</t>
  </si>
  <si>
    <t>2.38</t>
  </si>
  <si>
    <t>Brown - fossil fuel-based (USD bn)**</t>
  </si>
  <si>
    <t>*Annual  cumulative underwrrite (USD BN) from 2012-2019 of project finance power genertion transactions directed towards green energy</t>
  </si>
  <si>
    <t>**Annual cumulative underwrite (USD BN) from 2012-2019 of project finance power generation transactions directed towards brown energy</t>
  </si>
  <si>
    <t>Responsible Operational Environmnetal Management</t>
  </si>
  <si>
    <t>GHG emissions inventory - tCO2e (tonnes)</t>
  </si>
  <si>
    <t>Scope 1: Direct emissions*</t>
  </si>
  <si>
    <t>Diesel generators</t>
  </si>
  <si>
    <t>Fleet vehicles</t>
  </si>
  <si>
    <t>Natural gas</t>
  </si>
  <si>
    <t>Refrigerants</t>
  </si>
  <si>
    <t>Total Scope 1</t>
  </si>
  <si>
    <t>Scope 2: Indirect emissions from purchased electricity**</t>
  </si>
  <si>
    <t>Purchased electricity - SA</t>
  </si>
  <si>
    <t xml:space="preserve">Total scope 1 and 2 emissions </t>
  </si>
  <si>
    <t>Scope 3: Indirect emissions***</t>
  </si>
  <si>
    <t>Flights</t>
  </si>
  <si>
    <t>Rental cars</t>
  </si>
  <si>
    <t xml:space="preserve">Paper </t>
  </si>
  <si>
    <t>Waste disposed</t>
  </si>
  <si>
    <t>Total scope 3</t>
  </si>
  <si>
    <t>Total emissions</t>
  </si>
  <si>
    <t>Split of Standard Bank (SBSA) carbon emissions (tCO2e)</t>
  </si>
  <si>
    <t>Scope 1 (%)</t>
  </si>
  <si>
    <t xml:space="preserve">Scope 2 (%) </t>
  </si>
  <si>
    <t>0.29</t>
  </si>
  <si>
    <t>Scope 1 and 2 (%)</t>
  </si>
  <si>
    <t>Scope 3 - Standard Bank operations (%)</t>
  </si>
  <si>
    <t>C</t>
  </si>
  <si>
    <t>Emissions per m2 of office space</t>
  </si>
  <si>
    <t>243820.0</t>
  </si>
  <si>
    <t>CDP Score</t>
  </si>
  <si>
    <t>B-</t>
  </si>
  <si>
    <t>Energy</t>
  </si>
  <si>
    <t>1377.6</t>
  </si>
  <si>
    <t>Consumption in MWh</t>
  </si>
  <si>
    <t>215 146.3</t>
  </si>
  <si>
    <t xml:space="preserve">Material consumption and waste </t>
  </si>
  <si>
    <t>Paper (tonnes)</t>
  </si>
  <si>
    <t>Total water consumption (kl)</t>
  </si>
  <si>
    <t>Reduction target (%)</t>
  </si>
  <si>
    <t>General waste (tonnes)</t>
  </si>
  <si>
    <t>1 365. 23</t>
  </si>
  <si>
    <t xml:space="preserve">Hazardous waste (tonnes) </t>
  </si>
  <si>
    <t>Waste to landfill (tonnes)</t>
  </si>
  <si>
    <t>Recyclable waste (tonnes)</t>
  </si>
  <si>
    <t>Green buildings</t>
  </si>
  <si>
    <t>Funding for the construction of green buildings  (Rbn)</t>
  </si>
  <si>
    <t>Investment in Energy Efficiency (Rm)</t>
  </si>
  <si>
    <t>Number of Green Star-rated buildings occupied</t>
  </si>
  <si>
    <t>28.6</t>
  </si>
  <si>
    <t>34.1</t>
  </si>
  <si>
    <t xml:space="preserve">*GHG emissions that are the direct result of owned or controlled sources </t>
  </si>
  <si>
    <t xml:space="preserve">**GHG emissions indirectly resulting from the generation of purchased energy </t>
  </si>
  <si>
    <t xml:space="preserve">***GHG emissions indirectly resulting from the extraction of purchased materials and fuels, transport-related activities </t>
  </si>
  <si>
    <t xml:space="preserve">Environmental &amp; Social Risk Management </t>
  </si>
  <si>
    <t>E&amp;S Risk Training</t>
  </si>
  <si>
    <t xml:space="preserve"> Number of employees who received environmental and social risk training- Classroom</t>
  </si>
  <si>
    <t xml:space="preserve"> Percentage of targeted employees who received environmental &amp; social risk training since 2017 - Classroom</t>
  </si>
  <si>
    <t>32.6</t>
  </si>
  <si>
    <t xml:space="preserve"> Number of employees who received environmental and social risk training- Online</t>
  </si>
  <si>
    <t>Percentage of targeted employees who received environmental and social risk training since 2019 - Online</t>
  </si>
  <si>
    <t>Equator Principles</t>
  </si>
  <si>
    <t xml:space="preserve">Finance assessed under Equator Principles (Total number of EP projects financed) </t>
  </si>
  <si>
    <t>EP projects financed- Category A</t>
  </si>
  <si>
    <t>EP projects financed- Category B</t>
  </si>
  <si>
    <t>EP projects financed- Category C</t>
  </si>
  <si>
    <t>EP deals were terminated due to E&amp;S non-compliance</t>
  </si>
  <si>
    <t>E &amp; S Transaction Screening (CIB)</t>
  </si>
  <si>
    <t xml:space="preserve"> Total number of transactions screened in line with our internal E&amp;S screening process</t>
  </si>
  <si>
    <t xml:space="preserve"> Total number of transactions declined due to E&amp;S risk</t>
  </si>
  <si>
    <t xml:space="preserve">Percentage Low- Client Risk </t>
  </si>
  <si>
    <t xml:space="preserve">Percentage Medium- Client Risk </t>
  </si>
  <si>
    <t xml:space="preserve">Percentage High - Client Risk </t>
  </si>
  <si>
    <t xml:space="preserve">Percentage Low- Transaction Risk </t>
  </si>
  <si>
    <t xml:space="preserve">Percentage Medium- Transaction Risk </t>
  </si>
  <si>
    <t xml:space="preserve">Percentage High - Transaction Risk </t>
  </si>
  <si>
    <t>Standard Bank ESG Data - TCFD Disclosure</t>
  </si>
  <si>
    <t>Standard Bank Group - Portfolio segments with elevated climate-risk (as 31 December 2020)</t>
  </si>
  <si>
    <t>ZAR
As at 31 December 2020</t>
  </si>
  <si>
    <t>On Balance Sheet Loans and Advances at Amortised Cost</t>
  </si>
  <si>
    <t xml:space="preserve">Off Balance Sheet Loan Commitments </t>
  </si>
  <si>
    <t xml:space="preserve">Total </t>
  </si>
  <si>
    <t xml:space="preserve">% of Total Group Loans and Advances &amp; Loan Commitments </t>
  </si>
  <si>
    <t xml:space="preserve">Sectors with elevated transition risk </t>
  </si>
  <si>
    <r>
      <t>Coal fired power generation</t>
    </r>
    <r>
      <rPr>
        <sz val="10"/>
        <color theme="1"/>
        <rFont val="Calibri"/>
        <family val="2"/>
      </rPr>
      <t>ᵅ</t>
    </r>
  </si>
  <si>
    <t xml:space="preserve">         1 829 950 822 </t>
  </si>
  <si>
    <t xml:space="preserve">        900 769 860 </t>
  </si>
  <si>
    <t xml:space="preserve">      2 730 720 681 </t>
  </si>
  <si>
    <t>0.17</t>
  </si>
  <si>
    <t>0.2</t>
  </si>
  <si>
    <r>
      <t>Coal mining (extractions)</t>
    </r>
    <r>
      <rPr>
        <sz val="11"/>
        <color theme="1"/>
        <rFont val="Calibri"/>
        <family val="2"/>
      </rPr>
      <t>ᵇ</t>
    </r>
  </si>
  <si>
    <t xml:space="preserve">         5 068 523 854 </t>
  </si>
  <si>
    <t xml:space="preserve">      2 631 906 431 </t>
  </si>
  <si>
    <t xml:space="preserve">      7 700 430 285 </t>
  </si>
  <si>
    <t>0.47</t>
  </si>
  <si>
    <t>0.35</t>
  </si>
  <si>
    <t xml:space="preserve">Oil &amp; gas (exploration and production) </t>
  </si>
  <si>
    <t xml:space="preserve">         8 593 182 582 </t>
  </si>
  <si>
    <t xml:space="preserve">      1 718 427 116 </t>
  </si>
  <si>
    <t xml:space="preserve">    10 311 609 698 </t>
  </si>
  <si>
    <t>0.62</t>
  </si>
  <si>
    <t>0.76</t>
  </si>
  <si>
    <t>Oil &amp; gas (integrated)</t>
  </si>
  <si>
    <t xml:space="preserve">         3 211 091 682 </t>
  </si>
  <si>
    <t xml:space="preserve">      9 075 038 166 </t>
  </si>
  <si>
    <t xml:space="preserve">    12 286 129 848 </t>
  </si>
  <si>
    <t>0.74</t>
  </si>
  <si>
    <t>0.78</t>
  </si>
  <si>
    <t xml:space="preserve">Oil &amp; gas (services) </t>
  </si>
  <si>
    <t xml:space="preserve">         2 722 229 878 </t>
  </si>
  <si>
    <t xml:space="preserve">      5 843 453 685 </t>
  </si>
  <si>
    <t xml:space="preserve">      8 565 683 563 </t>
  </si>
  <si>
    <t>0.52</t>
  </si>
  <si>
    <t>0.71</t>
  </si>
  <si>
    <t xml:space="preserve">Oil (trading &amp; retail) </t>
  </si>
  <si>
    <t xml:space="preserve">      13 976 638 624 </t>
  </si>
  <si>
    <t xml:space="preserve">      7 960 984 983 </t>
  </si>
  <si>
    <t xml:space="preserve">    21 937 623 606 </t>
  </si>
  <si>
    <t>1.33</t>
  </si>
  <si>
    <t>1.53</t>
  </si>
  <si>
    <t xml:space="preserve">Sectors with elevated physical risk </t>
  </si>
  <si>
    <r>
      <t>Agriculture</t>
    </r>
    <r>
      <rPr>
        <sz val="10"/>
        <color theme="1"/>
        <rFont val="Calibri"/>
        <family val="2"/>
      </rPr>
      <t>ᶜ</t>
    </r>
  </si>
  <si>
    <t xml:space="preserve">      77 624 813 426 </t>
  </si>
  <si>
    <t xml:space="preserve">    36 526 613 211 </t>
  </si>
  <si>
    <t xml:space="preserve">  114 151 426 637 </t>
  </si>
  <si>
    <t>6.91</t>
  </si>
  <si>
    <t>7.24</t>
  </si>
  <si>
    <t xml:space="preserve">Renewables sector with represents climate integration </t>
  </si>
  <si>
    <r>
      <t>Renewables</t>
    </r>
    <r>
      <rPr>
        <sz val="10"/>
        <color theme="1"/>
        <rFont val="Calibri"/>
        <family val="2"/>
      </rPr>
      <t>ᵈ</t>
    </r>
  </si>
  <si>
    <t xml:space="preserve">      12 000 546 350 </t>
  </si>
  <si>
    <t xml:space="preserve">      1 823 214 865 </t>
  </si>
  <si>
    <t xml:space="preserve">    13 823 761 215 </t>
  </si>
  <si>
    <t>0.84</t>
  </si>
  <si>
    <t>0.8</t>
  </si>
  <si>
    <t>a – power utilities that own and operate coal-fired power plants</t>
  </si>
  <si>
    <t>b – counterparties that own and operate coal extractive assets only, excluding bulk commodity and diversified mining counterparties that may have coal extractive assets and excluding suppliers, contractors that operate in the coal extractive sector.</t>
  </si>
  <si>
    <t>c – agriculture, forestry, commodity traders, food &amp; beverages and related consumer sectors</t>
  </si>
  <si>
    <t>d – solar, wind, hydropower, geothermal and biomass power generation utilities and IPPs</t>
  </si>
  <si>
    <t xml:space="preserve">In our 2019 ESG report: </t>
  </si>
  <si>
    <t>The metrics disclosed for Coal-Fired Power generation and for Renewable Power Generation, were calculated based on gross limits extended as a percentage of total banking assets.</t>
  </si>
  <si>
    <t>Includes all loans and advances, bonds and investment securities in the banking book, but excludes all trading book exposures, reverse repurchase agreements and equity investments in the banking book.</t>
  </si>
  <si>
    <t>Includes all contractual unutilised limits of facilities and other commitments to extend credit pursuant to a customer agreement.</t>
  </si>
  <si>
    <r>
      <t xml:space="preserve">Total loans and advances and loan commitments at 31 December 2019 were </t>
    </r>
    <r>
      <rPr>
        <b/>
        <i/>
        <sz val="9"/>
        <color rgb="FFFF0000"/>
        <rFont val="Calibri"/>
        <family val="2"/>
        <scheme val="minor"/>
      </rPr>
      <t>R1 530 431m</t>
    </r>
    <r>
      <rPr>
        <i/>
        <sz val="9"/>
        <color rgb="FFFF0000"/>
        <rFont val="Calibri"/>
        <family val="2"/>
        <scheme val="minor"/>
      </rPr>
      <t>.</t>
    </r>
  </si>
  <si>
    <t>Standard Bank ESG Data - Social Key Indicators</t>
  </si>
  <si>
    <t>Human Development</t>
  </si>
  <si>
    <t xml:space="preserve">Total number of employees </t>
  </si>
  <si>
    <t xml:space="preserve">Permanent employees </t>
  </si>
  <si>
    <t xml:space="preserve">Non-permanent </t>
  </si>
  <si>
    <t>Total number of employees by region</t>
  </si>
  <si>
    <t>South African operations</t>
  </si>
  <si>
    <t>Africa Regions</t>
  </si>
  <si>
    <t>Standard Bank international</t>
  </si>
  <si>
    <t>Employee equity demographics</t>
  </si>
  <si>
    <t>Black employees - SA (%)</t>
  </si>
  <si>
    <t xml:space="preserve">Female (%) </t>
  </si>
  <si>
    <t>59.9</t>
  </si>
  <si>
    <t>60.2</t>
  </si>
  <si>
    <t>Disability representation (%)</t>
  </si>
  <si>
    <t>0.9</t>
  </si>
  <si>
    <t xml:space="preserve">Top management </t>
  </si>
  <si>
    <t>Black staff - SA (%)</t>
  </si>
  <si>
    <t>48.6</t>
  </si>
  <si>
    <t>44.2</t>
  </si>
  <si>
    <t>41.9</t>
  </si>
  <si>
    <t>Black females (%)</t>
  </si>
  <si>
    <t>11.4</t>
  </si>
  <si>
    <t>11.6</t>
  </si>
  <si>
    <t>9.3</t>
  </si>
  <si>
    <t>9.1</t>
  </si>
  <si>
    <t>Africans (%)</t>
  </si>
  <si>
    <t>45.7</t>
  </si>
  <si>
    <t>39.5</t>
  </si>
  <si>
    <t xml:space="preserve">Senior management </t>
  </si>
  <si>
    <t>51.5</t>
  </si>
  <si>
    <t>49.1</t>
  </si>
  <si>
    <t>46.3</t>
  </si>
  <si>
    <t>43.1</t>
  </si>
  <si>
    <t>23.3</t>
  </si>
  <si>
    <t>21.9</t>
  </si>
  <si>
    <t>20.4</t>
  </si>
  <si>
    <t>18.1</t>
  </si>
  <si>
    <t>23.2</t>
  </si>
  <si>
    <t>21.0</t>
  </si>
  <si>
    <t>18.6</t>
  </si>
  <si>
    <t>16.5</t>
  </si>
  <si>
    <t xml:space="preserve">Middle management </t>
  </si>
  <si>
    <t>75.2</t>
  </si>
  <si>
    <t>73.2</t>
  </si>
  <si>
    <t>71.3</t>
  </si>
  <si>
    <t>69.5</t>
  </si>
  <si>
    <t>39.7</t>
  </si>
  <si>
    <t>38.3</t>
  </si>
  <si>
    <t>37.0</t>
  </si>
  <si>
    <t>36.1</t>
  </si>
  <si>
    <t>42.6</t>
  </si>
  <si>
    <t>37.3</t>
  </si>
  <si>
    <t xml:space="preserve">Junior management </t>
  </si>
  <si>
    <t>90.1</t>
  </si>
  <si>
    <t>89.1</t>
  </si>
  <si>
    <t>88.3</t>
  </si>
  <si>
    <t>87.5</t>
  </si>
  <si>
    <t>61.9</t>
  </si>
  <si>
    <t>61.1</t>
  </si>
  <si>
    <t>60.5</t>
  </si>
  <si>
    <t>60.1</t>
  </si>
  <si>
    <t>57.7</t>
  </si>
  <si>
    <t>56.4</t>
  </si>
  <si>
    <t>Disability (%)</t>
  </si>
  <si>
    <t>0.6</t>
  </si>
  <si>
    <t xml:space="preserve">Employee age </t>
  </si>
  <si>
    <t>20 - 29 years</t>
  </si>
  <si>
    <t>19.2</t>
  </si>
  <si>
    <t>22.1</t>
  </si>
  <si>
    <t>30 - 39 years</t>
  </si>
  <si>
    <t>47.0</t>
  </si>
  <si>
    <t>46.6</t>
  </si>
  <si>
    <t>45.3</t>
  </si>
  <si>
    <t>40 - 49 years</t>
  </si>
  <si>
    <t>25.0</t>
  </si>
  <si>
    <t>23.6</t>
  </si>
  <si>
    <t>22.3</t>
  </si>
  <si>
    <t>50 - 59 years</t>
  </si>
  <si>
    <t>10.3</t>
  </si>
  <si>
    <t>9.5</t>
  </si>
  <si>
    <t>8.9</t>
  </si>
  <si>
    <t>60 - 69 years</t>
  </si>
  <si>
    <t>1.2</t>
  </si>
  <si>
    <t>1.0</t>
  </si>
  <si>
    <t>Occupational levels -  (permanent staff)</t>
  </si>
  <si>
    <t>Top management (number)</t>
  </si>
  <si>
    <t>Senior management (number)</t>
  </si>
  <si>
    <t>Middle management (number)</t>
  </si>
  <si>
    <t>Upper Skilled Technical - junior management (number)</t>
  </si>
  <si>
    <t>Lower skilled technical (number)</t>
  </si>
  <si>
    <t>SBG Gender breakdown</t>
  </si>
  <si>
    <t xml:space="preserve">Male </t>
  </si>
  <si>
    <t xml:space="preserve">Female </t>
  </si>
  <si>
    <t>SBG turnover</t>
  </si>
  <si>
    <t xml:space="preserve">Voluntary Turnover rate (assured) </t>
  </si>
  <si>
    <t>4.8</t>
  </si>
  <si>
    <t>4.9</t>
  </si>
  <si>
    <t>Overall turnover</t>
  </si>
  <si>
    <t>10.8</t>
  </si>
  <si>
    <t>8.3</t>
  </si>
  <si>
    <t>Voluntary regrettable turnover</t>
  </si>
  <si>
    <t>1.4</t>
  </si>
  <si>
    <t>2.3</t>
  </si>
  <si>
    <t xml:space="preserve">Voluntary turnover at executive level </t>
  </si>
  <si>
    <t>3.3</t>
  </si>
  <si>
    <t>3.8</t>
  </si>
  <si>
    <t>Additional labour stats</t>
  </si>
  <si>
    <t>Staff costs (Rm)</t>
  </si>
  <si>
    <t>Overall collective bargaining member representation</t>
  </si>
  <si>
    <t>51.7</t>
  </si>
  <si>
    <t>48.4</t>
  </si>
  <si>
    <t>Percentage general staff employee collective bargaining member representation</t>
  </si>
  <si>
    <t>63.4</t>
  </si>
  <si>
    <t>67.2</t>
  </si>
  <si>
    <t>64.1</t>
  </si>
  <si>
    <t>Percentage managerial employee collective bargaining member representation</t>
  </si>
  <si>
    <t>19.4</t>
  </si>
  <si>
    <t>20.9</t>
  </si>
  <si>
    <t>Overall employee turnover rate (%)*</t>
  </si>
  <si>
    <t>Employee Net Promoter Score (eNPS)**</t>
  </si>
  <si>
    <t>Total number of person days lost due to absenteeism</t>
  </si>
  <si>
    <t>Average sick days per employee (%)</t>
  </si>
  <si>
    <t>3.10</t>
  </si>
  <si>
    <t>4.09</t>
  </si>
  <si>
    <t>3.9</t>
  </si>
  <si>
    <t>Incidences of misconduct</t>
  </si>
  <si>
    <t>Training</t>
  </si>
  <si>
    <t>Total training spend - SBG (Rm)</t>
  </si>
  <si>
    <t>Percentage roles filled in internally (%)</t>
  </si>
  <si>
    <t>SBG Employee Development Human Capital Return on Investment</t>
  </si>
  <si>
    <t>2.32</t>
  </si>
  <si>
    <t>SBSA leadership training: total employees</t>
  </si>
  <si>
    <t>SBSA leadership training: black attendees (%)</t>
  </si>
  <si>
    <t>Internal bursary spend (Rm)</t>
  </si>
  <si>
    <t>42.4</t>
  </si>
  <si>
    <t>51.8</t>
  </si>
  <si>
    <t>51.1 </t>
  </si>
  <si>
    <t xml:space="preserve">42.5 </t>
  </si>
  <si>
    <t xml:space="preserve"> 51.8 </t>
  </si>
  <si>
    <t xml:space="preserve">Number of staff receiving bursaries  </t>
  </si>
  <si>
    <t>1 831 </t>
  </si>
  <si>
    <t xml:space="preserve">                     1 794 </t>
  </si>
  <si>
    <t xml:space="preserve">                    1 933 </t>
  </si>
  <si>
    <t>Black attendees at the Global Leadership Centre courses combined (%)</t>
  </si>
  <si>
    <t>75.4 </t>
  </si>
  <si>
    <t xml:space="preserve">70.5 </t>
  </si>
  <si>
    <t xml:space="preserve"> 74.4 </t>
  </si>
  <si>
    <t>Leadership training and graduate programmes</t>
  </si>
  <si>
    <t>SBG Leadership Development Initiative- Number of employees</t>
  </si>
  <si>
    <t>SBG Leadership Development Initiative- Number of females</t>
  </si>
  <si>
    <t xml:space="preserve">SBG Leadership Development Initiative- Percentage female </t>
  </si>
  <si>
    <t>SBSA leadership training – total number</t>
  </si>
  <si>
    <t>SBSA leadership training – black South African attendees (%)</t>
  </si>
  <si>
    <t>75.4</t>
  </si>
  <si>
    <t>70.5</t>
  </si>
  <si>
    <t>74.4</t>
  </si>
  <si>
    <t>SBSA leadership training – female attendees (%)</t>
  </si>
  <si>
    <t>45.4</t>
  </si>
  <si>
    <t>46.0</t>
  </si>
  <si>
    <t>SBSA leadership training – black African attendees (%)</t>
  </si>
  <si>
    <t>38.0</t>
  </si>
  <si>
    <t>43.0</t>
  </si>
  <si>
    <t xml:space="preserve">Total number of graduates group </t>
  </si>
  <si>
    <t xml:space="preserve">SBSA total number of graduates </t>
  </si>
  <si>
    <t xml:space="preserve">Africa Regions total number graduates </t>
  </si>
  <si>
    <t>SBSA graduate programmes – total number</t>
  </si>
  <si>
    <t>SBSA graduate programmes – black South African attendees (%)</t>
  </si>
  <si>
    <t>SBSA graduate programmes – female attendees (%)</t>
  </si>
  <si>
    <t>SBSA graduate programmes – black African attendees (%)</t>
  </si>
  <si>
    <t>Percentage of graduates employed for permanent positions (%)</t>
  </si>
  <si>
    <t>SBG Learnership and internship (number)</t>
  </si>
  <si>
    <t>SBG Learnership students absorbed into permanent employment (%)</t>
  </si>
  <si>
    <t>51.3</t>
  </si>
  <si>
    <t xml:space="preserve">Leadership training attendees promoted into senior positions </t>
  </si>
  <si>
    <t>SBSA Black attendees promoted into senior management (%)</t>
  </si>
  <si>
    <t>65.0</t>
  </si>
  <si>
    <t>70.4</t>
  </si>
  <si>
    <t>67.7</t>
  </si>
  <si>
    <t>SBSA Black African female attendees promoted into senior management (%)</t>
  </si>
  <si>
    <t>33.8</t>
  </si>
  <si>
    <t>35.7</t>
  </si>
  <si>
    <t>SBSA Internal bursary spend (Rm)</t>
  </si>
  <si>
    <t>42.5</t>
  </si>
  <si>
    <t xml:space="preserve">SBSA Number of staff receiving bursaries  </t>
  </si>
  <si>
    <t>Number of employees that attended management and leadership development programmes</t>
  </si>
  <si>
    <t>Number of Digital e-learning courses, and or videos accessible to employees</t>
  </si>
  <si>
    <t>152 370 </t>
  </si>
  <si>
    <t>85.7</t>
  </si>
  <si>
    <t>Branch-based employees retrained as universal bankers</t>
  </si>
  <si>
    <t>** Measures customer experience and predicts business growth</t>
  </si>
  <si>
    <t xml:space="preserve">                                              Financial Inclusion</t>
  </si>
  <si>
    <t xml:space="preserve">Points of presence as % of bankable population coverage </t>
  </si>
  <si>
    <t>Number of Mobile e-wallet accounts (Instant Money) ('000)</t>
  </si>
  <si>
    <t>Number of transactions through Instant money ('000)</t>
  </si>
  <si>
    <t>Number of transactions through Mobile banking (MB) (bn)</t>
  </si>
  <si>
    <t>1.26</t>
  </si>
  <si>
    <t>0.90</t>
  </si>
  <si>
    <t>Value of transactions through Mobile banking (MB) (Rbn)</t>
  </si>
  <si>
    <t>4.822</t>
  </si>
  <si>
    <t>3.748</t>
  </si>
  <si>
    <t>Number of SME clients ('000)</t>
  </si>
  <si>
    <t>Number of SME main-banked clients ('000)</t>
  </si>
  <si>
    <t>Market share of SME market  %</t>
  </si>
  <si>
    <t>Number of debt protection plan policies</t>
  </si>
  <si>
    <t>SME Asset pay-outs (Rbn)</t>
  </si>
  <si>
    <t>5.8</t>
  </si>
  <si>
    <t>SME Average Advances (Rbn)</t>
  </si>
  <si>
    <t>Basics of Business training workshops (R)</t>
  </si>
  <si>
    <t xml:space="preserve">Affordable housing </t>
  </si>
  <si>
    <t>SBSA Affordable Housing Loan  Book (Bn)</t>
  </si>
  <si>
    <t>29.9</t>
  </si>
  <si>
    <t xml:space="preserve">Number of affordable housing customers on our books </t>
  </si>
  <si>
    <t>New affordable home loans registered (number)</t>
  </si>
  <si>
    <t>New affordable home loans registered (value) (Bn)</t>
  </si>
  <si>
    <t>Market share of the affordable housing sector  : (defined as loan amounts less than R750K) (%)</t>
  </si>
  <si>
    <t>2.142</t>
  </si>
  <si>
    <t>1 .987</t>
  </si>
  <si>
    <t>Number of Students with Standard Bank student loans</t>
  </si>
  <si>
    <t xml:space="preserve">Total value of above student loans (Rm)('000) </t>
  </si>
  <si>
    <t>Percentage of woman with Standard Bank student loans</t>
  </si>
  <si>
    <t>Percentage of men with Standard Bank student loans</t>
  </si>
  <si>
    <t>Consumer Education*</t>
  </si>
  <si>
    <t>Number of active users on My 360 app</t>
  </si>
  <si>
    <t>Number of financial fitness sessions SBG</t>
  </si>
  <si>
    <t>Number of financial fitness session attendees</t>
  </si>
  <si>
    <t>Number of online Master Class webinars SBG</t>
  </si>
  <si>
    <t>Number of online Master Class webinars attendees</t>
  </si>
  <si>
    <t>Number of online Financial Fitness for kids sessions</t>
  </si>
  <si>
    <t>Number of online Financial Fitness for kids attendees</t>
  </si>
  <si>
    <t>Total financial fitness webinar sessions</t>
  </si>
  <si>
    <t>Total number of financial fitness attendees</t>
  </si>
  <si>
    <t xml:space="preserve">*Provides financial literacy interventions </t>
  </si>
  <si>
    <t>Customers</t>
  </si>
  <si>
    <t>70.8</t>
  </si>
  <si>
    <t>Percentage of Personal Business Banking transactions conducted via ATM</t>
  </si>
  <si>
    <t>Personal Banking Activities- South Africa</t>
  </si>
  <si>
    <t>Vehicle and asset finance (Rm)</t>
  </si>
  <si>
    <t xml:space="preserve">New business disbursements (Rm) </t>
  </si>
  <si>
    <t xml:space="preserve"> - motor (Rm)</t>
  </si>
  <si>
    <t xml:space="preserve"> - non-motor (Rm)</t>
  </si>
  <si>
    <t>Clients/customers</t>
  </si>
  <si>
    <t>Active clients/customers (000)</t>
  </si>
  <si>
    <t>Digital active customers (000)</t>
  </si>
  <si>
    <t>Ucount clients (000)</t>
  </si>
  <si>
    <t>Client/customer activity</t>
  </si>
  <si>
    <t>Instant money transactional volumes (000)</t>
  </si>
  <si>
    <t>Instant money turnover (Rm)</t>
  </si>
  <si>
    <t>Digital transactional volumes (000)</t>
  </si>
  <si>
    <t>Internet banking transactional volumes (000)</t>
  </si>
  <si>
    <t>Mobile banking transactional volumes (000)</t>
  </si>
  <si>
    <t>ATM transactional volumes (000)</t>
  </si>
  <si>
    <t>Branch transactional Volumes (000)</t>
  </si>
  <si>
    <t>Points of representation</t>
  </si>
  <si>
    <t>Branch square metres</t>
  </si>
  <si>
    <t xml:space="preserve">Branches </t>
  </si>
  <si>
    <t>ATMs and ANAs</t>
  </si>
  <si>
    <t>Digital Users</t>
  </si>
  <si>
    <t>Total Digital Registered Users (000)</t>
  </si>
  <si>
    <t>Percentage of Personal Business Banking transactions conducted via ATM (AR)</t>
  </si>
  <si>
    <t>-</t>
  </si>
  <si>
    <t>% of Digitally active customers  year on year growth</t>
  </si>
  <si>
    <t>COVID relief to personal and SME clients South Africa (Bn)</t>
  </si>
  <si>
    <t>15 745.4</t>
  </si>
  <si>
    <t>Digitally enabled retail clients ('000) (Samsung Pay)</t>
  </si>
  <si>
    <t xml:space="preserve">18 640
</t>
  </si>
  <si>
    <t>Mobile app third-party payments &amp; transfers (Rbn)</t>
  </si>
  <si>
    <t>97 997.85</t>
  </si>
  <si>
    <t xml:space="preserve">         57 030.86</t>
  </si>
  <si>
    <t>Personal Banking Activities-  Africa Regions</t>
  </si>
  <si>
    <t>Value of successful transactions through Mobile banking (MB) (Rbn) (AR)</t>
  </si>
  <si>
    <t xml:space="preserve">Number of Mobile e-wallet accounts (Instant Money) ('000) </t>
  </si>
  <si>
    <t>Mobile app third-party payments &amp; transfers (Rbn) (AR)</t>
  </si>
  <si>
    <t>Data Privacy &amp; Security</t>
  </si>
  <si>
    <t>System availability (Priority 1 Incidents) SBSA</t>
  </si>
  <si>
    <t>System availability (Priority 1 Incidents) AR</t>
  </si>
  <si>
    <t xml:space="preserve">Priority once incidents refers to extensive impacts and critical urgency incidents </t>
  </si>
  <si>
    <t xml:space="preserve">* measures client satisfaction with a product or services </t>
  </si>
  <si>
    <t xml:space="preserve">* *% of all mobile and internet-based banking services </t>
  </si>
  <si>
    <t xml:space="preserve">                   Suppliers</t>
  </si>
  <si>
    <t>Number of black-owned suppliers</t>
  </si>
  <si>
    <t>938 </t>
  </si>
  <si>
    <t>Total procurement spend (Rbn)</t>
  </si>
  <si>
    <t>17.5 </t>
  </si>
  <si>
    <t>5.7</t>
  </si>
  <si>
    <t>Total procurement spend on black-owned suppliers small enterprises  (Rbn)</t>
  </si>
  <si>
    <t xml:space="preserve">2.3  </t>
  </si>
  <si>
    <t>5.1</t>
  </si>
  <si>
    <t>Total procurement spend on black female-owned suppliers small enterprises  (Rbn)</t>
  </si>
  <si>
    <t>1.1 </t>
  </si>
  <si>
    <t>3.1</t>
  </si>
  <si>
    <t>Total procurement spend on black-owned small medium enterprises (Rbn)</t>
  </si>
  <si>
    <t>2.3 </t>
  </si>
  <si>
    <t>2.4</t>
  </si>
  <si>
    <t>Total percentage spend on black-owned small medium enterprises  (%)</t>
  </si>
  <si>
    <t>9.7 </t>
  </si>
  <si>
    <t xml:space="preserve">Local procurement spend (% of total)  </t>
  </si>
  <si>
    <t>74 </t>
  </si>
  <si>
    <t>Society</t>
  </si>
  <si>
    <t>Community investment/corporate citizenship</t>
  </si>
  <si>
    <t>Total CSI spend - Africa Regions (USDm)</t>
  </si>
  <si>
    <t>5.6</t>
  </si>
  <si>
    <t>19.8</t>
  </si>
  <si>
    <t>97.2</t>
  </si>
  <si>
    <t>Total CSI spend**(Rm)</t>
  </si>
  <si>
    <t>113.6</t>
  </si>
  <si>
    <t>141.2</t>
  </si>
  <si>
    <t>Value of CSI spend on education (Rm)</t>
  </si>
  <si>
    <t>79.5</t>
  </si>
  <si>
    <t>83.6</t>
  </si>
  <si>
    <t>96.6</t>
  </si>
  <si>
    <t>Value of CSI spend on education (USDm) AR</t>
  </si>
  <si>
    <t>1.1</t>
  </si>
  <si>
    <t>Value of CSI on health (Rm) Covid related donations</t>
  </si>
  <si>
    <t>4.6</t>
  </si>
  <si>
    <t>Value of CSI on health (USDm) AR</t>
  </si>
  <si>
    <t>2.7</t>
  </si>
  <si>
    <t>Support for SME's and entrepreneurs, including incubator programmes (USD) AR</t>
  </si>
  <si>
    <t>Value of CSI spend on infrastructure development (Rm)</t>
  </si>
  <si>
    <t>Value CSI spend on other (Rm)</t>
  </si>
  <si>
    <t>9.2</t>
  </si>
  <si>
    <t>6.4</t>
  </si>
  <si>
    <t>Value of CSI/SED spend small business development projects (Rm)</t>
  </si>
  <si>
    <t>8.7</t>
  </si>
  <si>
    <t>27.1</t>
  </si>
  <si>
    <t>CSI spend as a percentage of Net Profit after Tax (NPAT) (%)</t>
  </si>
  <si>
    <t>0.88</t>
  </si>
  <si>
    <t>Annual spend on enterprise development initiatives (Rm) SA</t>
  </si>
  <si>
    <t>41.7</t>
  </si>
  <si>
    <t xml:space="preserve">38.6 </t>
  </si>
  <si>
    <t>17.7</t>
  </si>
  <si>
    <t>1.5</t>
  </si>
  <si>
    <t>Employee Volunteering</t>
  </si>
  <si>
    <t>Staff matching (Rm)</t>
  </si>
  <si>
    <t>3.6</t>
  </si>
  <si>
    <t xml:space="preserve">**CSI budget is calculated based on NPAT. It therefore does not include additional contributions which may come from staff and emergency CSI relief spending, which may come directly from  business </t>
  </si>
  <si>
    <t>Standard Bank ESG Data - Social Employment Equity Key performance indicators</t>
  </si>
  <si>
    <t>Transformation figures comprise employee groups defined by the Department of Employment and Labour, processed through Standard Bank’s payroll and residing and working in South Africa</t>
  </si>
  <si>
    <t>2020 Employment equity demographics - African and Black (SBSA)</t>
  </si>
  <si>
    <t>2019 Employment equity demographics - African and Black (SBSA)</t>
  </si>
  <si>
    <t xml:space="preserve">2018 Employment equity demographics - African and Black  </t>
  </si>
  <si>
    <t xml:space="preserve">Occupational levels </t>
  </si>
  <si>
    <t xml:space="preserve">Total population </t>
  </si>
  <si>
    <t>African</t>
  </si>
  <si>
    <t>African %</t>
  </si>
  <si>
    <t xml:space="preserve">Black  </t>
  </si>
  <si>
    <t xml:space="preserve">Black  % </t>
  </si>
  <si>
    <t>Black  female</t>
  </si>
  <si>
    <t>Black female %</t>
  </si>
  <si>
    <t xml:space="preserve">Black   % </t>
  </si>
  <si>
    <t>Black   female</t>
  </si>
  <si>
    <t>Black  female %</t>
  </si>
  <si>
    <t>Top management*</t>
  </si>
  <si>
    <t>Top management</t>
  </si>
  <si>
    <t>Senior management**</t>
  </si>
  <si>
    <t>General staff</t>
  </si>
  <si>
    <t>73.6</t>
  </si>
  <si>
    <t>96.0</t>
  </si>
  <si>
    <t>68.9</t>
  </si>
  <si>
    <t>70.2</t>
  </si>
  <si>
    <t>94.8</t>
  </si>
  <si>
    <t>68.7</t>
  </si>
  <si>
    <t>Total</t>
  </si>
  <si>
    <t>51.9</t>
  </si>
  <si>
    <t>52.4</t>
  </si>
  <si>
    <t>50.2</t>
  </si>
  <si>
    <t xml:space="preserve">* The number of black (as defined by the department of labour) people in permanent top manaement possitions (as defined by Standard Bank, as a percentage of all people in permanent top management positions in the South African operations </t>
  </si>
  <si>
    <t>** The number of black (as defined by the department of labour) people in permanent senior management positions (as defined by the department of labour), as a percentage of all people in permanent positions in the South African operations</t>
  </si>
  <si>
    <t>2020 Employment equity demographics - Black male and female</t>
  </si>
  <si>
    <t>2019 Employment equity demographics - Black male and female</t>
  </si>
  <si>
    <t>2018 Employment equity demographics - Black male and female</t>
  </si>
  <si>
    <t>Black  male</t>
  </si>
  <si>
    <t>Black   %</t>
  </si>
  <si>
    <t>Black   male</t>
  </si>
  <si>
    <t>79.1</t>
  </si>
  <si>
    <t>78.2</t>
  </si>
  <si>
    <t xml:space="preserve">2020 Gender breakdown per management level </t>
  </si>
  <si>
    <t xml:space="preserve">2019 Gender breakdown per management level </t>
  </si>
  <si>
    <t>2018 Gender breakdown per management level</t>
  </si>
  <si>
    <t>Male</t>
  </si>
  <si>
    <t>Male %</t>
  </si>
  <si>
    <t>Female %</t>
  </si>
  <si>
    <t>25.6</t>
  </si>
  <si>
    <t>76.7</t>
  </si>
  <si>
    <t>60.3</t>
  </si>
  <si>
    <t>61.0</t>
  </si>
  <si>
    <t>39.0</t>
  </si>
  <si>
    <t>48.8</t>
  </si>
  <si>
    <t>51.2</t>
  </si>
  <si>
    <t>49.3</t>
  </si>
  <si>
    <t>50.7</t>
  </si>
  <si>
    <t>69.4</t>
  </si>
  <si>
    <t>30.5</t>
  </si>
  <si>
    <t>40.1</t>
  </si>
  <si>
    <t xml:space="preserve">SBG Female breakdown per management level </t>
  </si>
  <si>
    <t xml:space="preserve">2020  Number </t>
  </si>
  <si>
    <t>2020 Percentage</t>
  </si>
  <si>
    <t xml:space="preserve">2019 Number </t>
  </si>
  <si>
    <t xml:space="preserve">2019  Percentage </t>
  </si>
  <si>
    <t xml:space="preserve">2018  Number </t>
  </si>
  <si>
    <t xml:space="preserve">2018  Percentage </t>
  </si>
  <si>
    <t xml:space="preserve">2017  Number </t>
  </si>
  <si>
    <t xml:space="preserve">2017 Percentage </t>
  </si>
  <si>
    <t xml:space="preserve">2016  Number </t>
  </si>
  <si>
    <t xml:space="preserve">2016 Percentage </t>
  </si>
  <si>
    <t>33.6</t>
  </si>
  <si>
    <t>32.3</t>
  </si>
  <si>
    <t>40.7</t>
  </si>
  <si>
    <t>52.0</t>
  </si>
  <si>
    <t>59.10</t>
  </si>
  <si>
    <t>59.11</t>
  </si>
  <si>
    <t>59.12</t>
  </si>
  <si>
    <t>59.13</t>
  </si>
  <si>
    <t>59.14</t>
  </si>
  <si>
    <t>59.15</t>
  </si>
  <si>
    <t>HeForShe targets</t>
  </si>
  <si>
    <t>Target</t>
  </si>
  <si>
    <t>Year</t>
  </si>
  <si>
    <t>Women on SBG Board</t>
  </si>
  <si>
    <t>33.3</t>
  </si>
  <si>
    <t>29.4</t>
  </si>
  <si>
    <t xml:space="preserve">Women in executive position in SBG </t>
  </si>
  <si>
    <t>Women in executive positions in SBSA</t>
  </si>
  <si>
    <t>36.3</t>
  </si>
  <si>
    <t>Women CEs (country/regional) in Africa Regions</t>
  </si>
  <si>
    <t>13.6</t>
  </si>
  <si>
    <t>Standard Bank ESG Data - Governance Key indicators</t>
  </si>
  <si>
    <t xml:space="preserve">                                                                                                                                                                                                                                                                               Governance</t>
  </si>
  <si>
    <t>Board of Directors</t>
  </si>
  <si>
    <t>Number of board members</t>
  </si>
  <si>
    <t>18 </t>
  </si>
  <si>
    <t xml:space="preserve">                          18 </t>
  </si>
  <si>
    <t xml:space="preserve">                        16 </t>
  </si>
  <si>
    <t>Independent non-executive directors (%)</t>
  </si>
  <si>
    <t>72.2</t>
  </si>
  <si>
    <t xml:space="preserve">62.5 </t>
  </si>
  <si>
    <t>Independent non-executive directors (Number)</t>
  </si>
  <si>
    <t>13  </t>
  </si>
  <si>
    <t xml:space="preserve">                          13 </t>
  </si>
  <si>
    <t xml:space="preserve">                        10 </t>
  </si>
  <si>
    <t>Executive directors (%)</t>
  </si>
  <si>
    <t>11.1</t>
  </si>
  <si>
    <t xml:space="preserve">12.5 </t>
  </si>
  <si>
    <t>Executive directors (Number)</t>
  </si>
  <si>
    <t>2 </t>
  </si>
  <si>
    <t xml:space="preserve">                             2 </t>
  </si>
  <si>
    <t xml:space="preserve">                          2 </t>
  </si>
  <si>
    <t>Non-executive directors (%)</t>
  </si>
  <si>
    <t>16.7</t>
  </si>
  <si>
    <t>16.6</t>
  </si>
  <si>
    <t xml:space="preserve">                        25 </t>
  </si>
  <si>
    <t>Non-executive directors (Number)</t>
  </si>
  <si>
    <t>3 </t>
  </si>
  <si>
    <t xml:space="preserve">                             3 </t>
  </si>
  <si>
    <t xml:space="preserve">                          4 </t>
  </si>
  <si>
    <t>Independent Board Chairman</t>
  </si>
  <si>
    <t>1 </t>
  </si>
  <si>
    <t xml:space="preserve">31.2 </t>
  </si>
  <si>
    <t xml:space="preserve">                             7 </t>
  </si>
  <si>
    <t xml:space="preserve">                          5 </t>
  </si>
  <si>
    <t>27.7</t>
  </si>
  <si>
    <t xml:space="preserve">18.7 </t>
  </si>
  <si>
    <t xml:space="preserve">                             5 </t>
  </si>
  <si>
    <t xml:space="preserve">                          3 </t>
  </si>
  <si>
    <t>Black executive board members (%)</t>
  </si>
  <si>
    <t>Black executive board members (Number)</t>
  </si>
  <si>
    <t xml:space="preserve">                             5 </t>
  </si>
  <si>
    <t>Black women executive board members (%)</t>
  </si>
  <si>
    <t>22.2</t>
  </si>
  <si>
    <t xml:space="preserve">27.7 </t>
  </si>
  <si>
    <t xml:space="preserve"> 18.7 </t>
  </si>
  <si>
    <t>Black women executive board members (Number)</t>
  </si>
  <si>
    <t xml:space="preserve">                          8 </t>
  </si>
  <si>
    <t>Black independent non-executive board members (%)</t>
  </si>
  <si>
    <t xml:space="preserve">                          31 </t>
  </si>
  <si>
    <t xml:space="preserve">                        31 </t>
  </si>
  <si>
    <t>Black independent non-executive board members (Number)</t>
  </si>
  <si>
    <t>Board meeting attendance (%)</t>
  </si>
  <si>
    <t>Total number of board meetings</t>
  </si>
  <si>
    <t xml:space="preserve">Total number of board committee meetings </t>
  </si>
  <si>
    <t>Diversity</t>
  </si>
  <si>
    <t>White male (%)</t>
  </si>
  <si>
    <t xml:space="preserve">33.3 </t>
  </si>
  <si>
    <t xml:space="preserve"> 31.2 </t>
  </si>
  <si>
    <t>White male (Number)</t>
  </si>
  <si>
    <t>6 </t>
  </si>
  <si>
    <t xml:space="preserve">                             6 </t>
  </si>
  <si>
    <t>African, Coloured, Indian female (%)</t>
  </si>
  <si>
    <t>African, Coloured, Indian female (Number)</t>
  </si>
  <si>
    <t>4 </t>
  </si>
  <si>
    <t>African, Coloured, Indian male (%)</t>
  </si>
  <si>
    <t xml:space="preserve">11.1 </t>
  </si>
  <si>
    <t xml:space="preserve"> 12.5 </t>
  </si>
  <si>
    <t>African, Coloured, Indian male (Number)</t>
  </si>
  <si>
    <t>Non-SA (%)</t>
  </si>
  <si>
    <t>27.8</t>
  </si>
  <si>
    <t>Non-SA (Number)</t>
  </si>
  <si>
    <t>5 </t>
  </si>
  <si>
    <t xml:space="preserve">                          5 </t>
  </si>
  <si>
    <t>Tenure (years)</t>
  </si>
  <si>
    <t>&lt; 3</t>
  </si>
  <si>
    <t>3-6</t>
  </si>
  <si>
    <t>6-9</t>
  </si>
  <si>
    <t>&gt; 9</t>
  </si>
  <si>
    <t>Group Exco demographics</t>
  </si>
  <si>
    <t>Total number of Exco members</t>
  </si>
  <si>
    <t>African, Coloured and Indian female (%)</t>
  </si>
  <si>
    <t>15.7</t>
  </si>
  <si>
    <t>African, Coloured and Indian male (%)</t>
  </si>
  <si>
    <t>31.5</t>
  </si>
  <si>
    <t>White female (%)</t>
  </si>
  <si>
    <t>13.3</t>
  </si>
  <si>
    <t>Ownership</t>
  </si>
  <si>
    <t>Industrial and Commercial Bank of China (%)</t>
  </si>
  <si>
    <t>20.1</t>
  </si>
  <si>
    <t>Government Employment Pension Fund (%)</t>
  </si>
  <si>
    <t>14.2</t>
  </si>
  <si>
    <t>12.3</t>
  </si>
  <si>
    <t>GIC Asset Management (%)</t>
  </si>
  <si>
    <t>2.1</t>
  </si>
  <si>
    <t>1.9</t>
  </si>
  <si>
    <t>1.3</t>
  </si>
  <si>
    <t>1.8</t>
  </si>
  <si>
    <t>Allan Gray Balanced Fund (%)</t>
  </si>
  <si>
    <t>1.6</t>
  </si>
  <si>
    <t>1.7</t>
  </si>
  <si>
    <t>Alexandra Forbes Investment (%)</t>
  </si>
  <si>
    <t>Vanguard Total International Stock Index Fund (%)</t>
  </si>
  <si>
    <t>Old Mutual Life Assurance Company (%)</t>
  </si>
  <si>
    <t>Vanguard Emerging Markets Stock Index Fund (%)</t>
  </si>
  <si>
    <t>Government of Norway (%)</t>
  </si>
  <si>
    <t>Abu Dhabi Investment Authority (%)</t>
  </si>
  <si>
    <t>0.5</t>
  </si>
  <si>
    <t xml:space="preserve">Auditors </t>
  </si>
  <si>
    <t>PwC</t>
  </si>
  <si>
    <t xml:space="preserve">KPMG </t>
  </si>
  <si>
    <t>Auditors fees (Rm)</t>
  </si>
  <si>
    <t xml:space="preserve">Executive directors' and prescribed officers' emoluments </t>
  </si>
  <si>
    <t xml:space="preserve">CEO: </t>
  </si>
  <si>
    <t>Cost-to-company package (R'000)</t>
  </si>
  <si>
    <t>STI (R'000)</t>
  </si>
  <si>
    <t>LTI (R'000)</t>
  </si>
  <si>
    <t>Total awarded remuneration</t>
  </si>
  <si>
    <t xml:space="preserve">Group Financial Director: </t>
  </si>
  <si>
    <t>Chief Executive (CIB)</t>
  </si>
  <si>
    <t>Chief Executive (PBB)</t>
  </si>
  <si>
    <t>Chief Executive (Wealth)</t>
  </si>
  <si>
    <t>Committees -  % of independent members</t>
  </si>
  <si>
    <t xml:space="preserve">Group Directors' Affairs Committee (DAC) </t>
  </si>
  <si>
    <t>66.6</t>
  </si>
  <si>
    <t>57.1</t>
  </si>
  <si>
    <t xml:space="preserve">Group Audit Committee (GAC) </t>
  </si>
  <si>
    <t>Group Risk and Capital Management Committee (GRCMC)</t>
  </si>
  <si>
    <t>Group Technology and Information Committee (GTIC)</t>
  </si>
  <si>
    <t>57.2</t>
  </si>
  <si>
    <t>42.8</t>
  </si>
  <si>
    <t>Group Social and Ethics Committee (GSEC)</t>
  </si>
  <si>
    <t>71.4</t>
  </si>
  <si>
    <t>37.5</t>
  </si>
  <si>
    <t>Group Remuneration Committee (Remco)</t>
  </si>
  <si>
    <t>Group Model Approval Committee (GMAC)</t>
  </si>
  <si>
    <t xml:space="preserve">Political party funding </t>
  </si>
  <si>
    <t>Contribution to political parties (Rm)</t>
  </si>
  <si>
    <t>5.4</t>
  </si>
  <si>
    <t>Board information as at 31st March 2021</t>
  </si>
  <si>
    <t xml:space="preserve"> Tax</t>
  </si>
  <si>
    <t>Tax contribution per region</t>
  </si>
  <si>
    <t>Standard Bank International (Rbn)</t>
  </si>
  <si>
    <t>Africa Regions (Rbn)</t>
  </si>
  <si>
    <t>South Africa (Rbn)</t>
  </si>
  <si>
    <t>Total Tax Contribution (Rbn)</t>
  </si>
  <si>
    <t xml:space="preserve">Financial Outcome </t>
  </si>
  <si>
    <t>Financial Results</t>
  </si>
  <si>
    <t>Banking Headline Earnings (Rbn)</t>
  </si>
  <si>
    <t>27.2</t>
  </si>
  <si>
    <t>25.8</t>
  </si>
  <si>
    <t>Group Headline Earnings  (Rbn)</t>
  </si>
  <si>
    <t>28.2</t>
  </si>
  <si>
    <t>27.9</t>
  </si>
  <si>
    <t>Divended per Share (cents)</t>
  </si>
  <si>
    <t>Cost to Income Ratio (%)</t>
  </si>
  <si>
    <t>57.0</t>
  </si>
  <si>
    <t>JAWS (bps)</t>
  </si>
  <si>
    <t>Return on Equity (%)</t>
  </si>
  <si>
    <t>16.8</t>
  </si>
  <si>
    <t xml:space="preserve">Committee roles and responsibilities </t>
  </si>
  <si>
    <t xml:space="preserve">DAC: Determines the appropriate group corporate structures and practices </t>
  </si>
  <si>
    <t>GAC: Monitors and reviews the adequacy and effectiveness of accounting policies, financial and other internal control systems and financial reporting processes</t>
  </si>
  <si>
    <t xml:space="preserve">GRCMC: Provides independent and objective oversight of risk and capital management </t>
  </si>
  <si>
    <t xml:space="preserve">GTIC: Oversees the governance of technology and information to support the organisation in setting and achieving its strategic objectives </t>
  </si>
  <si>
    <t>GSEC: Ensures the development of appropriate policies and acts as the group's social conscience, recognising that stakeholder perception affect the group's reputation</t>
  </si>
  <si>
    <t>Remco: Assists the board in discharging its responsibility to ensure fair and responsible remuneration by the group</t>
  </si>
  <si>
    <t xml:space="preserve">GMAC: assists the board in discharging its obligations for model risk as it permits to the advanced internal rating-based approach for the measurement of the bank's exposure to credit risk as envisaged in the regulations of the Banks Act </t>
  </si>
  <si>
    <t>Capital and Liquidity</t>
  </si>
  <si>
    <t xml:space="preserve">Capital </t>
  </si>
  <si>
    <t>Common equity tier 1 ratio (%)</t>
  </si>
  <si>
    <t>13.3 </t>
  </si>
  <si>
    <t xml:space="preserve">                          13.5 </t>
  </si>
  <si>
    <t>Net stable funding ratio (%)</t>
  </si>
  <si>
    <t>124.8 </t>
  </si>
  <si>
    <t>119.5</t>
  </si>
  <si>
    <t xml:space="preserve">                      118.6 </t>
  </si>
  <si>
    <t>Total capital adequacy ratio (%)</t>
  </si>
  <si>
    <t>16.1 </t>
  </si>
  <si>
    <t>16.0</t>
  </si>
  <si>
    <t>13.5</t>
  </si>
  <si>
    <t>TBC</t>
  </si>
  <si>
    <t>Liquidity coverage ratio (%)</t>
  </si>
  <si>
    <t>134.8 </t>
  </si>
  <si>
    <t xml:space="preserve">                      138.4 </t>
  </si>
  <si>
    <t xml:space="preserve">                      116.8 </t>
  </si>
  <si>
    <t>Business conduct and personal conduct</t>
  </si>
  <si>
    <t xml:space="preserve">Whistleblowing  </t>
  </si>
  <si>
    <t>Number of cases  reported to the Whistle-blowing line</t>
  </si>
  <si>
    <t>Number of dismissals from whistleblowing cases reported</t>
  </si>
  <si>
    <t xml:space="preserve">Conduct training </t>
  </si>
  <si>
    <t xml:space="preserve">Number of employees who completed Conduct training </t>
  </si>
  <si>
    <t>Conduct training completion rate</t>
  </si>
  <si>
    <t>Ombudsman resolutions</t>
  </si>
  <si>
    <t>Percentage Ombud's resolutions found in favour of the bank- SA</t>
  </si>
  <si>
    <t>Percentage Ombud's resolutions found in favour of the complainant- SA</t>
  </si>
  <si>
    <t>29.3</t>
  </si>
  <si>
    <t>Cases managed by the CDA</t>
  </si>
  <si>
    <t>Number of cases (Disputes)</t>
  </si>
  <si>
    <t>OBS Disputes</t>
  </si>
  <si>
    <t>FAIS Ombud disputes</t>
  </si>
  <si>
    <t>Other cases</t>
  </si>
  <si>
    <t>Amounts paid by SBSA (Disputes)</t>
  </si>
  <si>
    <t xml:space="preserve">*Per 100 000 SA retail customers </t>
  </si>
  <si>
    <t>SBG - Investor Relations Indicators</t>
  </si>
  <si>
    <t>Analysis of shareholders</t>
  </si>
  <si>
    <r>
      <t>Ten major shareholders</t>
    </r>
    <r>
      <rPr>
        <b/>
        <vertAlign val="superscript"/>
        <sz val="10"/>
        <color indexed="18"/>
        <rFont val="Arial"/>
        <family val="2"/>
      </rPr>
      <t>1</t>
    </r>
  </si>
  <si>
    <t>FY20</t>
  </si>
  <si>
    <t>1H20</t>
  </si>
  <si>
    <t>FY19</t>
  </si>
  <si>
    <t>1H19</t>
  </si>
  <si>
    <t>Number of shares (million)</t>
  </si>
  <si>
    <t>%
holding</t>
  </si>
  <si>
    <t>Industrial and Commercial Bank of China</t>
  </si>
  <si>
    <t>Government Employees Pension Fund (PIC)</t>
  </si>
  <si>
    <t xml:space="preserve">Alexander Forbes Investments </t>
  </si>
  <si>
    <t>Allan Gray Balanced Fund</t>
  </si>
  <si>
    <t>Old Mutual Life Assurance Company</t>
  </si>
  <si>
    <t>Vanguard Total International Stock Index Fund</t>
  </si>
  <si>
    <t>Abu Dhabi Investment Authority (AE)</t>
  </si>
  <si>
    <t>GIC Asset Management</t>
  </si>
  <si>
    <t>Government of Norway</t>
  </si>
  <si>
    <t>Government Institutions Pensions Fund</t>
  </si>
  <si>
    <r>
      <t xml:space="preserve">1 </t>
    </r>
    <r>
      <rPr>
        <i/>
        <sz val="9"/>
        <rFont val="Arial"/>
        <family val="2"/>
      </rPr>
      <t>Beneficial holdings detemined from the share register and investigations conducted on our behalf in terms of section 56 of the Companies Act.</t>
    </r>
  </si>
  <si>
    <t>Geographic spread of shareholders</t>
  </si>
  <si>
    <t>South Africa</t>
  </si>
  <si>
    <t>Foreign shareholders</t>
  </si>
  <si>
    <t>China</t>
  </si>
  <si>
    <t>United States of America</t>
  </si>
  <si>
    <t>Namibia</t>
  </si>
  <si>
    <t>United Kingdom</t>
  </si>
  <si>
    <t>Singapore</t>
  </si>
  <si>
    <t>United Arab Emirates</t>
  </si>
  <si>
    <t>Norway</t>
  </si>
  <si>
    <t>Ireland</t>
  </si>
  <si>
    <t>Netherlands</t>
  </si>
  <si>
    <t>Luxembourg</t>
  </si>
  <si>
    <t>Japan</t>
  </si>
  <si>
    <t>Hong Kong</t>
  </si>
  <si>
    <t>Switzerland</t>
  </si>
  <si>
    <t>Saudi Arabia</t>
  </si>
  <si>
    <t>Other</t>
  </si>
  <si>
    <t>Standard Bank ESG Data - SEE indicators</t>
  </si>
  <si>
    <t>Impact Area: Education</t>
  </si>
  <si>
    <t>Impact Input definition</t>
  </si>
  <si>
    <t>Annual spend on skills development as % of employee cost to company (Rm) SBG</t>
  </si>
  <si>
    <t>677.5</t>
  </si>
  <si>
    <t xml:space="preserve">Cumulative cost of employee training and development as a percentage of employee cost to company </t>
  </si>
  <si>
    <t xml:space="preserve">Annual spend on skills development as % of total staff cost to company </t>
  </si>
  <si>
    <t>Annual CSI spend on programmes that target direct education outcomes (Rm) SBSA</t>
  </si>
  <si>
    <t>Education outcomes include any programme or funding primarily dedicated to improving the education or learning system's efficacy or efficiency.  .</t>
  </si>
  <si>
    <t>Annual CSI spend on programmes that target direct education outcomes ($m) Africa Regions</t>
  </si>
  <si>
    <t xml:space="preserve">Education outcomes include any programme or funding primarily dedicated to improving the education or learning system's efficacy or efficiency.  </t>
  </si>
  <si>
    <t>Value of lending to “missing middle” students (Rm) SA</t>
  </si>
  <si>
    <t>Total disbursements for unsecured student loans University of  Limpopo and University of KZN (new offering)</t>
  </si>
  <si>
    <t>24.85</t>
  </si>
  <si>
    <t>Total disbursements for collateral backed student loans across University of Pretoria, Wits, and University of Stellenbosch.(unsecured Limpopo and UKZN)</t>
  </si>
  <si>
    <t>Value-add spend to support education via the Feenix platform (Rm) SA</t>
  </si>
  <si>
    <t xml:space="preserve">Number of Students that received funding through Feenix Crowdfunding platform within a specific academic year. </t>
  </si>
  <si>
    <t>26 .2</t>
  </si>
  <si>
    <t xml:space="preserve">Donations directly made to students through Feenix Crowdfunding platform within a specific academic year. </t>
  </si>
  <si>
    <t>Total value Education loan book (Rm) SBG</t>
  </si>
  <si>
    <t>Impact Area: Health</t>
  </si>
  <si>
    <t>Annual per capita spend on Employee Assistance Programmes (EAP) (Rm) SBG</t>
  </si>
  <si>
    <t> 219.14</t>
  </si>
  <si>
    <t>Cumulative cost of EAPs (ICAS or similar) divided by number of employees</t>
  </si>
  <si>
    <t>Annual programme uptake of EAP services (%) SBG</t>
  </si>
  <si>
    <t> 16.3</t>
  </si>
  <si>
    <t>Number of individuals who have accessed any of the EAP services/programmes/ offerings as a %age of headcount</t>
  </si>
  <si>
    <t>Annual CSI spend on programmes that target direct health outcomes (Rm) SBSA</t>
  </si>
  <si>
    <t>Health outcomes include physical, mental and social health outcomes.  “Improvement’ may include increased quality access, improved efficiency and efficacy of health systems, and improvements to health system.</t>
  </si>
  <si>
    <t>Annual CSI spend on programmes that target direct health outcomes ($m) Africa Regions</t>
  </si>
  <si>
    <t>Total value Health loan book (Rm) SBG</t>
  </si>
  <si>
    <t>Impact Area: Infrastructure</t>
  </si>
  <si>
    <t>Total facilities granted (Rbn) SBG</t>
  </si>
  <si>
    <t>Total banking facilities granted to entities operating within the key infrastructure sub sectors being: Construction and cement, Transportation, Water and logistics. This should include lending and working capital type facilities common for clients operating in this pace utilising short term facilitates to fund themselves through infra build programmes</t>
  </si>
  <si>
    <t xml:space="preserve">Total Project Finance Loans Granted (Rbn) SBG </t>
  </si>
  <si>
    <t>Total value of Project Finance debt granted in the case of greenfield and brownfield infrastructure projects</t>
  </si>
  <si>
    <t>Impact Area: Financial Inclusion</t>
  </si>
  <si>
    <t>Affordable housing lending per annum and % change year-on-year (%) SA</t>
  </si>
  <si>
    <t>The Financial Services Code requires banks to provide affordable housing for consumers that earn a gross income between R3 500 and R25 400.</t>
  </si>
  <si>
    <t>% Market share of the affordable housing sector</t>
  </si>
  <si>
    <t>Number of customers using Instant Money and similar products and % change year-on-year (%) (SBG)</t>
  </si>
  <si>
    <t>Number of people reached through financial literacy programmes per annum and % change year-on-year (SBG)</t>
  </si>
  <si>
    <t xml:space="preserve">The Financial Fitness Academy (“FFA”) is an initiative that creates an opportunity for individuals to reflect on their finances and gain insights relevant to building a meaningful goals-based financial journey. </t>
  </si>
  <si>
    <t>Impact Area: Job creation and enterprise development</t>
  </si>
  <si>
    <t>Value of lending to Black-owned small and medium enterprises (Rm) SA</t>
  </si>
  <si>
    <t xml:space="preserve">Supplier Development (SD) Loan portfolio book, loans to SD Programme participants, with concessionary terms.  </t>
  </si>
  <si>
    <t>Business Development Support Services on supplier development programmes (Rm) SA</t>
  </si>
  <si>
    <t>Direct spend that goes directly to SMMEs for development and capacity building (i.e. grants and technical training and coaching etc.)</t>
  </si>
  <si>
    <t xml:space="preserve">Value of Enterprise Development lending to Black-owned small and medium enterprises (Rm) SA </t>
  </si>
  <si>
    <t>Value of lending through Enterprise Development credit lines as well as value of lending supported by Enterprise Development funds</t>
  </si>
  <si>
    <t>Value of Non-Recoverable spend on qualifying transactions</t>
  </si>
  <si>
    <t>Number of entrepreneurs receiving support from incubators (Number) SBG</t>
  </si>
  <si>
    <t>Impact Area: Africa trade and investment</t>
  </si>
  <si>
    <t>YoY</t>
  </si>
  <si>
    <t>Number of African businesses supported with trade finance solutions (Number) SBG</t>
  </si>
  <si>
    <t>21% Increase</t>
  </si>
  <si>
    <t xml:space="preserve">Number of Domestic and Multinational Corporations  that are supported with trade solutions across the continent at parent level. </t>
  </si>
  <si>
    <t>Value of Trade Finance lending per annum (Bn) and % change year-on-year  - SBG</t>
  </si>
  <si>
    <t>166.8</t>
  </si>
  <si>
    <t>3% Increase</t>
  </si>
  <si>
    <t>Trade finance products offered by the bank aids global trade by providing importers and exporters access to working capital and risk mitigates. It concerns both domestic and international trade transaction and the bank as one the intermediaries facilitate these transactions by financing the trade</t>
  </si>
  <si>
    <t>Value of cross-border payments per annum (Trillion) and % change year-on-year - SBG</t>
  </si>
  <si>
    <t>2.23</t>
  </si>
  <si>
    <t>5.48% Increase</t>
  </si>
  <si>
    <t>These are transactions where the payee and the transaction recipient are based in separate countries (intra Africa and outside Africa). The transaction can be between individuals, companies or banking institutions who are looking to transfer funds across territories. The payments are sum total inflows and outflows</t>
  </si>
  <si>
    <t>Impact Area: Climate change and Sustainable finance</t>
  </si>
  <si>
    <t>Quantum of “Sustainable Finance” capital raised - USDm</t>
  </si>
  <si>
    <t>Sustainable Finance: green/social/sustainable/climate related products and services</t>
  </si>
  <si>
    <t>Sustainable Finance capital raised as % of annual total</t>
  </si>
  <si>
    <t>Quantum of deals - USDm</t>
  </si>
  <si>
    <t>647.68</t>
  </si>
  <si>
    <t>Sustainable Finance credit lines as %:</t>
  </si>
  <si>
    <t>Corporate finance solutions (CFS) RSA Book</t>
  </si>
  <si>
    <t>2.22</t>
  </si>
  <si>
    <t>Real Estate Finance (REF) RSA Book</t>
  </si>
  <si>
    <t>1.04</t>
  </si>
  <si>
    <t xml:space="preserve">Energy and Infrastructure (E&amp;I) RSA Book </t>
  </si>
  <si>
    <t>0.28</t>
  </si>
  <si>
    <t xml:space="preserve">E&amp;I CFS AR Book </t>
  </si>
  <si>
    <t>20.76</t>
  </si>
  <si>
    <t>Investment Banking (IB) SA Book</t>
  </si>
  <si>
    <t>1.23</t>
  </si>
  <si>
    <t>IB AR Book</t>
  </si>
  <si>
    <t>6.54</t>
  </si>
  <si>
    <t>IB Global Book</t>
  </si>
  <si>
    <t>Arranging</t>
  </si>
  <si>
    <t>Quantum of Sustainable Bonds Arranged</t>
  </si>
  <si>
    <t>Sustainable Bonds arranged as % of annual total</t>
  </si>
  <si>
    <t>Equator Principle Advisory deals closed</t>
  </si>
  <si>
    <t>Closing Exchange Rate Dec 2020 - ZAR/USD</t>
  </si>
  <si>
    <t>Closing Exchange Rate Dec 2020 ZAR/Euro</t>
  </si>
  <si>
    <t xml:space="preserve">Note (1) - Equipment Finance </t>
  </si>
  <si>
    <t>Standard Bank Group - Sustainable finance Impact Reporting</t>
  </si>
  <si>
    <t>Indicative Impact Indicators</t>
  </si>
  <si>
    <t>Treasury</t>
  </si>
  <si>
    <t>Lending</t>
  </si>
  <si>
    <t xml:space="preserve">Number of Sustainable bonds arranged </t>
  </si>
  <si>
    <t>Quantum of Sustainable Bonds Arranged - USDm</t>
  </si>
  <si>
    <t>Sustainable Bonds arranged as % total bonds arranged by Standard Bank in Sub-Saharan Africa*</t>
  </si>
  <si>
    <t xml:space="preserve">Green Bonds arranged as a % of total green bonds issued in sub-Saharan Africa </t>
  </si>
  <si>
    <t>36.4</t>
  </si>
  <si>
    <t>* Total Bonds arranged by Standard Bank in Sub-Saharan Africa has been sourced via Bloomberg and excludes instruments with a tenor of less than 1 year</t>
  </si>
  <si>
    <t>Objective 1: SDG 9 and 6</t>
  </si>
  <si>
    <t>Totals</t>
  </si>
  <si>
    <t xml:space="preserve">Total R' contribution </t>
  </si>
  <si>
    <t>business</t>
  </si>
  <si>
    <t xml:space="preserve">R' Contribution </t>
  </si>
  <si>
    <t>CSI</t>
  </si>
  <si>
    <t>Business</t>
  </si>
  <si>
    <t>Total reach</t>
  </si>
  <si>
    <t xml:space="preserve">CSI </t>
  </si>
  <si>
    <t>Energy MW</t>
  </si>
  <si>
    <t xml:space="preserve">Operation </t>
  </si>
  <si>
    <t xml:space="preserve">Water </t>
  </si>
  <si>
    <t xml:space="preserve">20 million litres </t>
  </si>
  <si>
    <t>Reach</t>
  </si>
  <si>
    <t>Objective 2: SDG 2 and 8</t>
  </si>
  <si>
    <t>Operations</t>
  </si>
  <si>
    <t>Innovative finance
solutions and risk mitigation</t>
  </si>
  <si>
    <t xml:space="preserve">Agricultural value chain </t>
  </si>
  <si>
    <t>Technology and business
development support</t>
  </si>
  <si>
    <t>Access to markets</t>
  </si>
  <si>
    <t>SMEs</t>
  </si>
  <si>
    <t>Jobs</t>
  </si>
  <si>
    <t xml:space="preserve">other </t>
  </si>
  <si>
    <t>Objective 3</t>
  </si>
  <si>
    <t>Consumer</t>
  </si>
  <si>
    <t xml:space="preserve">Customer </t>
  </si>
  <si>
    <t xml:space="preserve">Object 4 SDG 4 and 8 </t>
  </si>
  <si>
    <t>Enhance access to formal education through student finance (planning and solutions) and support (access to housing, employment programmes)</t>
  </si>
  <si>
    <t>Improve quality and relevance of the education ecosystem (from ECD
to tertiary) through institutional funding, support and development</t>
  </si>
  <si>
    <t>Provide support to NEET (not in education employment or training)
– learnerships and skills development</t>
  </si>
  <si>
    <t>Students plus education officials</t>
  </si>
  <si>
    <t xml:space="preserve">Students </t>
  </si>
  <si>
    <t xml:space="preserve">education officials </t>
  </si>
  <si>
    <t>institutions</t>
  </si>
  <si>
    <t>Objective 6 SDG 1 and 11</t>
  </si>
  <si>
    <t>reach</t>
  </si>
  <si>
    <t>Standard Bank South Africa- BEE scorecard</t>
  </si>
  <si>
    <t>SBSA scores</t>
  </si>
  <si>
    <t>Element weighing</t>
  </si>
  <si>
    <t>Scorecard element</t>
  </si>
  <si>
    <t>23+5</t>
  </si>
  <si>
    <t>26.00</t>
  </si>
  <si>
    <t>25.79</t>
  </si>
  <si>
    <t>23.81</t>
  </si>
  <si>
    <t>23.78</t>
  </si>
  <si>
    <t>Management control</t>
  </si>
  <si>
    <t>15.80</t>
  </si>
  <si>
    <t>16.18</t>
  </si>
  <si>
    <t>14.88</t>
  </si>
  <si>
    <t>12.77</t>
  </si>
  <si>
    <t>Skills development</t>
  </si>
  <si>
    <t>20+3</t>
  </si>
  <si>
    <t>16.00</t>
  </si>
  <si>
    <t>16.69</t>
  </si>
  <si>
    <t>17.62</t>
  </si>
  <si>
    <t>18.31</t>
  </si>
  <si>
    <t>Preferential procurement</t>
  </si>
  <si>
    <t>15+4</t>
  </si>
  <si>
    <t>18.56</t>
  </si>
  <si>
    <t>18.97</t>
  </si>
  <si>
    <t>18.83</t>
  </si>
  <si>
    <t>17.49</t>
  </si>
  <si>
    <t>Socioeconomic development and consumer education</t>
  </si>
  <si>
    <t>5+3</t>
  </si>
  <si>
    <t>4.95</t>
  </si>
  <si>
    <t>6.09</t>
  </si>
  <si>
    <t>7.11</t>
  </si>
  <si>
    <t>5.18</t>
  </si>
  <si>
    <t xml:space="preserve">Empowerment financing and enterprise and suplier devvelopment </t>
  </si>
  <si>
    <t>25+4</t>
  </si>
  <si>
    <t>22.42</t>
  </si>
  <si>
    <t>23.65</t>
  </si>
  <si>
    <t>20.88</t>
  </si>
  <si>
    <t>24.51</t>
  </si>
  <si>
    <t>Access to financial services</t>
  </si>
  <si>
    <t>9.55</t>
  </si>
  <si>
    <t>9.95</t>
  </si>
  <si>
    <t>11.64</t>
  </si>
  <si>
    <t>Total points</t>
  </si>
  <si>
    <t>120+19</t>
  </si>
  <si>
    <t>113.28</t>
  </si>
  <si>
    <t>117.33</t>
  </si>
  <si>
    <t>114.55</t>
  </si>
  <si>
    <t>113.68</t>
  </si>
  <si>
    <t xml:space="preserve">Employment Equity </t>
  </si>
  <si>
    <t>Training and Development</t>
  </si>
  <si>
    <t>SBSA - Black employees (South African citizens) (Dec 2020) </t>
  </si>
  <si>
    <r>
      <t>Training &amp; Development</t>
    </r>
    <r>
      <rPr>
        <sz val="11"/>
        <rFont val="Calibri"/>
        <family val="2"/>
      </rPr>
      <t> </t>
    </r>
  </si>
  <si>
    <t xml:space="preserve">Percentage </t>
  </si>
  <si>
    <t>2020 </t>
  </si>
  <si>
    <t>2019 </t>
  </si>
  <si>
    <t>2018 </t>
  </si>
  <si>
    <t>2017 </t>
  </si>
  <si>
    <t>Top management </t>
  </si>
  <si>
    <t>48.6 </t>
  </si>
  <si>
    <t>44.2 </t>
  </si>
  <si>
    <t>42 </t>
  </si>
  <si>
    <t>SBSA graduate programmes: % of Black attendees </t>
  </si>
  <si>
    <t>Senior management  </t>
  </si>
  <si>
    <t>51.5 </t>
  </si>
  <si>
    <t>49.1 </t>
  </si>
  <si>
    <t>43 </t>
  </si>
  <si>
    <t>SBSA graduate programmes: % of Black African attendees </t>
  </si>
  <si>
    <t>Middle management  </t>
  </si>
  <si>
    <t>75.2 </t>
  </si>
  <si>
    <t>73.2 </t>
  </si>
  <si>
    <t>71 </t>
  </si>
  <si>
    <t>69.5 </t>
  </si>
  <si>
    <t>SBSA Learnership/graduate programmes: total </t>
  </si>
  <si>
    <t>414 </t>
  </si>
  <si>
    <t>983 </t>
  </si>
  <si>
    <t>1 009 </t>
  </si>
  <si>
    <t>924 </t>
  </si>
  <si>
    <t>Junior management </t>
  </si>
  <si>
    <t>87.5 </t>
  </si>
  <si>
    <t>% of learnership students absorbed into employment </t>
  </si>
  <si>
    <t>64 </t>
  </si>
  <si>
    <t>SBSA – BLACK FEMALE EMPLOYEES PER EE OCCUPATIONAL LEVEL (South African citizens) (Dec 2020) </t>
  </si>
  <si>
    <t>Gender Equality</t>
  </si>
  <si>
    <t>11.6 </t>
  </si>
  <si>
    <t>  </t>
  </si>
  <si>
    <t>Number of women in SBSA </t>
  </si>
  <si>
    <t>18 394 </t>
  </si>
  <si>
    <t>18 675 </t>
  </si>
  <si>
    <t>20 051 </t>
  </si>
  <si>
    <t>20 499 </t>
  </si>
  <si>
    <t>39.7 </t>
  </si>
  <si>
    <t>Number of men in SBSA </t>
  </si>
  <si>
    <t>11 187 </t>
  </si>
  <si>
    <t>11 427 </t>
  </si>
  <si>
    <t>12 111 </t>
  </si>
  <si>
    <t>12 377 </t>
  </si>
  <si>
    <t>61.9 </t>
  </si>
  <si>
    <t>60.5 </t>
  </si>
  <si>
    <t>59.9 </t>
  </si>
  <si>
    <t>SBSA Percentage of women in management positions: </t>
  </si>
  <si>
    <t>Executive (%)</t>
  </si>
  <si>
    <t>35.0 </t>
  </si>
  <si>
    <t>34.5</t>
  </si>
  <si>
    <t>33.5</t>
  </si>
  <si>
    <t>SBSA – AFRICAN EMPLOYEES PER EE OCCUPATIONAL LEVEL (South African citizens) (Dec 2020) </t>
  </si>
  <si>
    <t>Senior (%) </t>
  </si>
  <si>
    <t>41.5 </t>
  </si>
  <si>
    <t>41.3</t>
  </si>
  <si>
    <t>40.4</t>
  </si>
  <si>
    <r>
      <t>2020</t>
    </r>
    <r>
      <rPr>
        <sz val="11"/>
        <color rgb="FFFFFFFF"/>
        <rFont val="Calibri"/>
        <family val="2"/>
      </rPr>
      <t> </t>
    </r>
  </si>
  <si>
    <r>
      <t>2019</t>
    </r>
    <r>
      <rPr>
        <sz val="11"/>
        <color rgb="FFFFFFFF"/>
        <rFont val="Calibri"/>
        <family val="2"/>
      </rPr>
      <t> </t>
    </r>
  </si>
  <si>
    <r>
      <t>2018</t>
    </r>
    <r>
      <rPr>
        <sz val="11"/>
        <color rgb="FFFFFFFF"/>
        <rFont val="Calibri"/>
        <family val="2"/>
      </rPr>
      <t> </t>
    </r>
  </si>
  <si>
    <r>
      <t>2017</t>
    </r>
    <r>
      <rPr>
        <sz val="11"/>
        <color rgb="FFFFFFFF"/>
        <rFont val="Calibri"/>
        <family val="2"/>
      </rPr>
      <t> </t>
    </r>
  </si>
  <si>
    <t>Middle  (%)</t>
  </si>
  <si>
    <t>46.7</t>
  </si>
  <si>
    <t>46.1</t>
  </si>
  <si>
    <t>46.4</t>
  </si>
  <si>
    <t>46.2</t>
  </si>
  <si>
    <t>41.9 </t>
  </si>
  <si>
    <t>39.5 </t>
  </si>
  <si>
    <t>31.8 </t>
  </si>
  <si>
    <t>Junior  (%)</t>
  </si>
  <si>
    <t>57.5 </t>
  </si>
  <si>
    <t>56.8</t>
  </si>
  <si>
    <t>55.1 </t>
  </si>
  <si>
    <t>55.3</t>
  </si>
  <si>
    <t>20.1 </t>
  </si>
  <si>
    <t>18.6 </t>
  </si>
  <si>
    <t>16.5 </t>
  </si>
  <si>
    <t>37.3 </t>
  </si>
  <si>
    <t>35.6 </t>
  </si>
  <si>
    <t>57.7 </t>
  </si>
  <si>
    <t>54.8 </t>
  </si>
  <si>
    <t xml:space="preserve">Standard Bank Group public policies </t>
  </si>
  <si>
    <t>Click on the policy or procedure below to access the document on our website</t>
  </si>
  <si>
    <t xml:space="preserve">Anti-bribery and corruption policy </t>
  </si>
  <si>
    <t>Data privacy policy</t>
  </si>
  <si>
    <t xml:space="preserve">Financial sanctions and counter terrorist financing policy </t>
  </si>
  <si>
    <t>Money laundering and terrorist financing control policy</t>
  </si>
  <si>
    <t>Facilitation of tax evasion prevention policy</t>
  </si>
  <si>
    <t>Conduct risk</t>
  </si>
  <si>
    <t>Harassment in the workplace policy</t>
  </si>
  <si>
    <t>Discrimination in the workplace policy</t>
  </si>
  <si>
    <t>Sexual harassment in the workplace policy</t>
  </si>
  <si>
    <t>Coal-fired power finance policy</t>
  </si>
  <si>
    <t>Thermal coal mining finance policy</t>
  </si>
  <si>
    <t>Information risk and privacy policy</t>
  </si>
  <si>
    <t xml:space="preserve">Group human rights statement </t>
  </si>
  <si>
    <t>Stakeholder engagement policy</t>
  </si>
  <si>
    <t>Expanded democracy support programme policy</t>
  </si>
  <si>
    <t>Sponsorship policy</t>
  </si>
  <si>
    <t xml:space="preserve">Standard Bank's sustainability efforts, governance and risk management approaches are informed by, </t>
  </si>
  <si>
    <t xml:space="preserve"> the following industry best practices standards and frameworks, robust engagement and industry participation:</t>
  </si>
  <si>
    <t>Banks Act, 94 of 1990</t>
  </si>
  <si>
    <t>Companies Act, 71 of 2008</t>
  </si>
  <si>
    <t>Compensation for Occupational Injuries and Diseases Act</t>
  </si>
  <si>
    <t>Department of Labour</t>
  </si>
  <si>
    <t>Department of Trade and Industry (DTI) Codes</t>
  </si>
  <si>
    <t>Financial Sector Conduct Authority</t>
  </si>
  <si>
    <t>Financial Intelligence Centre</t>
  </si>
  <si>
    <t>Global Reporting Initiative</t>
  </si>
  <si>
    <t>International Financial Reporting Standards (IFRS)</t>
  </si>
  <si>
    <t>JSE Listings requirements</t>
  </si>
  <si>
    <t>King IV</t>
  </si>
  <si>
    <t>National Treasury Climate Risk Forum</t>
  </si>
  <si>
    <t>National Credit Act</t>
  </si>
  <si>
    <t>Occupational Health and Safety Act</t>
  </si>
  <si>
    <t>South African Reserve Bank (SARB) Prudential Authority</t>
  </si>
  <si>
    <t>South African Revenue Service (SARS)</t>
  </si>
  <si>
    <t>The UN Environment Programme Finance Initiative (UNEP FI): Africa Network, National Capital Declaration, Positive Impact Working Group and TCFD Phase II Working Group</t>
  </si>
  <si>
    <t>The Code for Responsible Investing in South Africa (CRISA)</t>
  </si>
  <si>
    <t>The National Development Plan (NDP)</t>
  </si>
  <si>
    <t>The Banking Association South Africa (BASA): Sustainable Finance Committee, Positive Impact Committee and Climate Risk Committee</t>
  </si>
  <si>
    <t>The Association of Ethics Officers in Africa</t>
  </si>
  <si>
    <t>The Organisation for Economic Cooperation and Development: Financial Sector Mapping Advisory Group</t>
  </si>
  <si>
    <t>The National Business Initiative Advisory Committee on Climate Change</t>
  </si>
  <si>
    <t xml:space="preserve">The International Finance Corporation (IFC) Performance Standards </t>
  </si>
  <si>
    <t>The Equator Principles</t>
  </si>
  <si>
    <t>The UN SDGs</t>
  </si>
  <si>
    <t xml:space="preserve">UN Principles for Responsible Investment </t>
  </si>
  <si>
    <t xml:space="preserve">UN Principles for Responsible Banking </t>
  </si>
  <si>
    <t>UN Women He4She</t>
  </si>
  <si>
    <t>UN Women Sustainable Agriculture Programme</t>
  </si>
  <si>
    <t>0.23</t>
  </si>
  <si>
    <t>379.5</t>
  </si>
  <si>
    <t>1332.4</t>
  </si>
  <si>
    <t>1.05</t>
  </si>
  <si>
    <t>1.57</t>
  </si>
  <si>
    <t>1.37</t>
  </si>
  <si>
    <t>566.8</t>
  </si>
  <si>
    <t>1333.9</t>
  </si>
  <si>
    <t>50.9</t>
  </si>
  <si>
    <t>226.9</t>
  </si>
  <si>
    <t>170.3</t>
  </si>
  <si>
    <t>12.2</t>
  </si>
  <si>
    <t>732.9</t>
  </si>
  <si>
    <t>353.5</t>
  </si>
  <si>
    <t>235428.97</t>
  </si>
  <si>
    <t>53.8</t>
  </si>
  <si>
    <t>Semi-skilled (number)</t>
  </si>
  <si>
    <t xml:space="preserve">SBG total training spend - percentage of total staff costs </t>
  </si>
  <si>
    <t>4.4</t>
  </si>
  <si>
    <t>SBG Percentage of total employees attending leadership development programmes (%)</t>
  </si>
  <si>
    <t>Learnerships and internships</t>
  </si>
  <si>
    <t>Number of SBSA employees receiving bursaries for study</t>
  </si>
  <si>
    <t>54.6</t>
  </si>
  <si>
    <r>
      <t> </t>
    </r>
    <r>
      <rPr>
        <sz val="10"/>
        <color rgb="FF000000"/>
        <rFont val="Calibri"/>
        <family val="2"/>
      </rPr>
      <t>2101</t>
    </r>
  </si>
  <si>
    <r>
      <t> </t>
    </r>
    <r>
      <rPr>
        <sz val="10"/>
        <color rgb="FF000000"/>
        <rFont val="Calibri"/>
        <family val="2"/>
      </rPr>
      <t>56</t>
    </r>
  </si>
  <si>
    <t>25.7</t>
  </si>
  <si>
    <t>2.6</t>
  </si>
  <si>
    <t>Student loans SBSA</t>
  </si>
  <si>
    <t>Wallet Wise SBSA</t>
  </si>
  <si>
    <t>Number of people reached through Wallet wise television campaigns</t>
  </si>
  <si>
    <t>Number of people reached through Wallet wise radio campaigns</t>
  </si>
  <si>
    <t>Number of people reached through Wallet wise  website campaigns</t>
  </si>
  <si>
    <t>Number of impressions through Wallet wise  social media  campaigns (Facebook)</t>
  </si>
  <si>
    <t>Number of impressions through Wallet wise  social media  campaigns (Google)</t>
  </si>
  <si>
    <t>Financial Fitness Sessions and other initiatives</t>
  </si>
  <si>
    <t>Number of What Matters App (Staff)</t>
  </si>
  <si>
    <t>Standard Bank Mobile Subscribers (000)</t>
  </si>
  <si>
    <t xml:space="preserve">Number of active clients using digital financial solutions (Rm) </t>
  </si>
  <si>
    <t>Financial Inclusion</t>
  </si>
  <si>
    <t>Key indicators (SBSA)</t>
  </si>
  <si>
    <t>Total CSI spend - South Africa (Rm)</t>
  </si>
  <si>
    <t>174.8</t>
  </si>
  <si>
    <t>0.3</t>
  </si>
  <si>
    <t>Other projects, including community employee involvement, matching of staff contributions, and environmental initiatives - (Rm) SA</t>
  </si>
  <si>
    <t>Other projects, including community employee involvement, matching of staff contributions, and environmental initiatives - (USD) AR</t>
  </si>
  <si>
    <t>Corporate taxes incurred (Rbn)</t>
  </si>
  <si>
    <t>15.9</t>
  </si>
  <si>
    <t>58.2</t>
  </si>
  <si>
    <t xml:space="preserve">14.0 </t>
  </si>
  <si>
    <t xml:space="preserve">16.7  </t>
  </si>
  <si>
    <t xml:space="preserve">2.5 </t>
  </si>
  <si>
    <t xml:space="preserve">Lending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</si>
</sst>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_-* #,##0.0_-;\-* #,##0.0_-;_-* &quot;-&quot;??_-;_-@_-"/>
    <numFmt numFmtId="166" formatCode="0.0"/>
    <numFmt numFmtId="167" formatCode="&quot;R&quot;#,##0"/>
    <numFmt numFmtId="168" formatCode="0.0%"/>
    <numFmt numFmtId="169" formatCode="#,##0;\(#,##0\);\-"/>
  </numFmts>
  <fonts count="102" x14ac:knownFonts="1">
    <font>
      <sz val="11"/>
      <color theme="1"/>
      <name val="Calibri"/>
      <family val="2"/>
      <scheme val="minor"/>
    </font>
    <font>
      <sz val="11"/>
      <color theme="1"/>
      <name val="Calibri"/>
      <family val="2"/>
      <scheme val="minor"/>
    </font>
    <font>
      <b/>
      <sz val="11"/>
      <color theme="1"/>
      <name val="Calibri"/>
      <family val="2"/>
      <scheme val="minor"/>
    </font>
    <font>
      <b/>
      <sz val="16"/>
      <color rgb="FF00633F"/>
      <name val="Calibri"/>
      <family val="2"/>
      <scheme val="minor"/>
    </font>
    <font>
      <sz val="10"/>
      <name val="Calibri"/>
      <family val="2"/>
      <scheme val="minor"/>
    </font>
    <font>
      <sz val="10"/>
      <color theme="1"/>
      <name val="Calibri"/>
      <family val="2"/>
      <scheme val="minor"/>
    </font>
    <font>
      <sz val="11"/>
      <name val="Calibri"/>
      <family val="2"/>
      <scheme val="minor"/>
    </font>
    <font>
      <sz val="9"/>
      <color rgb="FF4D4E53"/>
      <name val="Calibri"/>
      <family val="2"/>
      <scheme val="minor"/>
    </font>
    <font>
      <u/>
      <sz val="11"/>
      <color theme="10"/>
      <name val="Calibri"/>
      <family val="2"/>
      <scheme val="minor"/>
    </font>
    <font>
      <sz val="10"/>
      <color rgb="FF666666"/>
      <name val="Arial"/>
      <family val="2"/>
    </font>
    <font>
      <u/>
      <sz val="11"/>
      <color theme="1"/>
      <name val="Calibri"/>
      <family val="2"/>
      <scheme val="minor"/>
    </font>
    <font>
      <b/>
      <sz val="10"/>
      <color rgb="FF00633F"/>
      <name val="Calibri"/>
      <family val="2"/>
      <scheme val="minor"/>
    </font>
    <font>
      <b/>
      <sz val="10"/>
      <color theme="0"/>
      <name val="Calibri"/>
      <family val="2"/>
      <scheme val="minor"/>
    </font>
    <font>
      <sz val="10"/>
      <color rgb="FFFF0000"/>
      <name val="Calibri"/>
      <family val="2"/>
      <scheme val="minor"/>
    </font>
    <font>
      <i/>
      <sz val="10"/>
      <color theme="1"/>
      <name val="Calibri"/>
      <family val="2"/>
      <scheme val="minor"/>
    </font>
    <font>
      <b/>
      <sz val="14"/>
      <color theme="9" tint="-0.499984740745262"/>
      <name val="Calibri"/>
      <family val="2"/>
      <scheme val="minor"/>
    </font>
    <font>
      <b/>
      <sz val="12"/>
      <color rgb="FF00633F"/>
      <name val="Calibri"/>
      <family val="2"/>
      <scheme val="minor"/>
    </font>
    <font>
      <b/>
      <sz val="16"/>
      <color theme="9" tint="-0.499984740745262"/>
      <name val="Calibri"/>
      <family val="2"/>
      <scheme val="minor"/>
    </font>
    <font>
      <sz val="10"/>
      <color theme="0" tint="-0.14999847407452621"/>
      <name val="Calibri"/>
      <family val="2"/>
      <scheme val="minor"/>
    </font>
    <font>
      <b/>
      <sz val="10"/>
      <color theme="1"/>
      <name val="Calibri"/>
      <family val="2"/>
      <scheme val="minor"/>
    </font>
    <font>
      <sz val="10"/>
      <color rgb="FF000000"/>
      <name val="Calibri"/>
      <family val="2"/>
      <scheme val="minor"/>
    </font>
    <font>
      <sz val="9"/>
      <color rgb="FF666666"/>
      <name val="Calibri"/>
      <family val="2"/>
      <scheme val="minor"/>
    </font>
    <font>
      <b/>
      <sz val="10"/>
      <color rgb="FF00633F"/>
      <name val="Calibri"/>
      <family val="2"/>
    </font>
    <font>
      <b/>
      <sz val="10"/>
      <name val="Calibri"/>
      <family val="2"/>
      <scheme val="minor"/>
    </font>
    <font>
      <b/>
      <sz val="10"/>
      <color rgb="FF000000"/>
      <name val="Calibri"/>
      <family val="2"/>
      <scheme val="minor"/>
    </font>
    <font>
      <sz val="10"/>
      <name val="Arial"/>
      <family val="2"/>
    </font>
    <font>
      <sz val="9.5"/>
      <name val="Calibri"/>
      <family val="2"/>
      <scheme val="minor"/>
    </font>
    <font>
      <sz val="14"/>
      <name val="Calibri"/>
      <family val="2"/>
      <scheme val="minor"/>
    </font>
    <font>
      <sz val="8"/>
      <color theme="1"/>
      <name val="Calibri"/>
      <family val="2"/>
      <scheme val="minor"/>
    </font>
    <font>
      <b/>
      <sz val="8"/>
      <color rgb="FF4D9CB4"/>
      <name val="Calibri"/>
      <family val="2"/>
      <scheme val="minor"/>
    </font>
    <font>
      <sz val="8"/>
      <color rgb="FF000000"/>
      <name val="Calibri"/>
      <family val="2"/>
      <scheme val="minor"/>
    </font>
    <font>
      <sz val="8"/>
      <color rgb="FF666666"/>
      <name val="Calibri"/>
      <family val="2"/>
      <scheme val="minor"/>
    </font>
    <font>
      <b/>
      <sz val="10"/>
      <color theme="4" tint="-0.249977111117893"/>
      <name val="Calibri"/>
      <family val="2"/>
      <scheme val="minor"/>
    </font>
    <font>
      <b/>
      <sz val="16"/>
      <color theme="4" tint="-0.499984740745262"/>
      <name val="Calibri"/>
      <family val="2"/>
      <scheme val="minor"/>
    </font>
    <font>
      <sz val="18"/>
      <color theme="4" tint="-0.499984740745262"/>
      <name val="Calibri"/>
      <family val="2"/>
      <scheme val="minor"/>
    </font>
    <font>
      <sz val="11"/>
      <color theme="4" tint="-0.499984740745262"/>
      <name val="Calibri"/>
      <family val="2"/>
      <scheme val="minor"/>
    </font>
    <font>
      <sz val="9.5"/>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scheme val="minor"/>
    </font>
    <font>
      <b/>
      <sz val="10"/>
      <color theme="5" tint="-0.249977111117893"/>
      <name val="Calibri"/>
      <family val="2"/>
      <scheme val="minor"/>
    </font>
    <font>
      <b/>
      <sz val="14"/>
      <color theme="4" tint="-0.499984740745262"/>
      <name val="Calibri"/>
      <family val="2"/>
      <scheme val="minor"/>
    </font>
    <font>
      <b/>
      <sz val="12"/>
      <color theme="4" tint="-0.499984740745262"/>
      <name val="Calibri"/>
      <family val="2"/>
      <scheme val="minor"/>
    </font>
    <font>
      <sz val="10"/>
      <color theme="4" tint="-0.249977111117893"/>
      <name val="Calibri"/>
      <family val="2"/>
      <scheme val="minor"/>
    </font>
    <font>
      <b/>
      <sz val="11"/>
      <color theme="4" tint="-0.499984740745262"/>
      <name val="Calibri"/>
      <family val="2"/>
      <scheme val="minor"/>
    </font>
    <font>
      <sz val="10"/>
      <color theme="2" tint="-0.249977111117893"/>
      <name val="Calibri"/>
      <family val="2"/>
      <scheme val="minor"/>
    </font>
    <font>
      <i/>
      <sz val="7"/>
      <color theme="1"/>
      <name val="Calibri"/>
      <family val="2"/>
      <scheme val="minor"/>
    </font>
    <font>
      <u/>
      <sz val="11"/>
      <name val="Calibri"/>
      <family val="2"/>
      <scheme val="minor"/>
    </font>
    <font>
      <sz val="10"/>
      <color theme="0" tint="-0.249977111117893"/>
      <name val="Calibri"/>
      <family val="2"/>
      <scheme val="minor"/>
    </font>
    <font>
      <b/>
      <sz val="10"/>
      <color theme="8" tint="-0.499984740745262"/>
      <name val="Calibri"/>
      <family val="2"/>
      <scheme val="minor"/>
    </font>
    <font>
      <b/>
      <sz val="10"/>
      <color theme="3"/>
      <name val="Calibri"/>
      <family val="2"/>
      <scheme val="minor"/>
    </font>
    <font>
      <sz val="10"/>
      <color theme="2" tint="-9.9978637043366805E-2"/>
      <name val="Calibri"/>
      <family val="2"/>
      <scheme val="minor"/>
    </font>
    <font>
      <sz val="9"/>
      <color theme="1"/>
      <name val="Calibri"/>
      <family val="2"/>
      <scheme val="minor"/>
    </font>
    <font>
      <i/>
      <sz val="8"/>
      <color theme="1"/>
      <name val="Calibri"/>
      <family val="2"/>
      <scheme val="minor"/>
    </font>
    <font>
      <i/>
      <sz val="8"/>
      <color rgb="FFED7D31"/>
      <name val="Calibri"/>
      <family val="2"/>
      <scheme val="minor"/>
    </font>
    <font>
      <i/>
      <sz val="7"/>
      <color rgb="FFED7D31"/>
      <name val="Calibri"/>
      <family val="2"/>
      <scheme val="minor"/>
    </font>
    <font>
      <b/>
      <sz val="12"/>
      <color rgb="FFFFFFFF"/>
      <name val="Calibri"/>
      <family val="2"/>
      <scheme val="minor"/>
    </font>
    <font>
      <sz val="10"/>
      <color theme="1"/>
      <name val="Calibri"/>
      <family val="2"/>
    </font>
    <font>
      <sz val="11"/>
      <color theme="1"/>
      <name val="Calibri"/>
      <family val="2"/>
    </font>
    <font>
      <b/>
      <i/>
      <sz val="8"/>
      <name val="Calibri"/>
      <family val="2"/>
      <scheme val="minor"/>
    </font>
    <font>
      <b/>
      <sz val="11"/>
      <color theme="0"/>
      <name val="Calibri"/>
      <family val="2"/>
      <scheme val="minor"/>
    </font>
    <font>
      <b/>
      <sz val="11"/>
      <color theme="5" tint="-0.249977111117893"/>
      <name val="Calibri"/>
      <family val="2"/>
      <scheme val="minor"/>
    </font>
    <font>
      <sz val="11"/>
      <color rgb="FFFF0000"/>
      <name val="Calibri"/>
      <family val="2"/>
      <scheme val="minor"/>
    </font>
    <font>
      <b/>
      <i/>
      <sz val="9"/>
      <color rgb="FFFF0000"/>
      <name val="Calibri"/>
      <family val="2"/>
      <scheme val="minor"/>
    </font>
    <font>
      <i/>
      <sz val="9"/>
      <color rgb="FFFF0000"/>
      <name val="Calibri"/>
      <family val="2"/>
      <scheme val="minor"/>
    </font>
    <font>
      <i/>
      <sz val="7"/>
      <color rgb="FFFF0000"/>
      <name val="Calibri"/>
      <family val="2"/>
      <scheme val="minor"/>
    </font>
    <font>
      <b/>
      <sz val="10"/>
      <color rgb="FFFF0000"/>
      <name val="Calibri"/>
      <family val="2"/>
      <scheme val="minor"/>
    </font>
    <font>
      <i/>
      <sz val="8"/>
      <color rgb="FFED7D31"/>
      <name val="Calibri"/>
      <family val="2"/>
    </font>
    <font>
      <sz val="11"/>
      <color rgb="FF000000"/>
      <name val="Calibri"/>
      <family val="2"/>
    </font>
    <font>
      <b/>
      <sz val="11"/>
      <color rgb="FF000000"/>
      <name val="Calibri"/>
      <family val="2"/>
    </font>
    <font>
      <sz val="10"/>
      <color rgb="FF000000"/>
      <name val="Calibri"/>
      <family val="2"/>
    </font>
    <font>
      <b/>
      <sz val="10"/>
      <color rgb="FFFFFFFF"/>
      <name val="Calibri"/>
      <family val="2"/>
    </font>
    <font>
      <b/>
      <sz val="10"/>
      <color rgb="FFC65911"/>
      <name val="Calibri"/>
      <family val="2"/>
    </font>
    <font>
      <b/>
      <sz val="10"/>
      <color rgb="FF305496"/>
      <name val="Calibri"/>
      <family val="2"/>
    </font>
    <font>
      <sz val="10"/>
      <name val="Calibri"/>
      <family val="2"/>
    </font>
    <font>
      <b/>
      <sz val="10"/>
      <name val="Calibri"/>
      <family val="2"/>
    </font>
    <font>
      <i/>
      <sz val="8"/>
      <color rgb="FFC00000"/>
      <name val="Calibri"/>
      <family val="2"/>
    </font>
    <font>
      <b/>
      <sz val="11"/>
      <color rgb="FF000000"/>
      <name val="Calibri"/>
      <family val="2"/>
      <scheme val="minor"/>
    </font>
    <font>
      <b/>
      <sz val="11"/>
      <color rgb="FFC65911"/>
      <name val="Calibri"/>
      <family val="2"/>
    </font>
    <font>
      <sz val="11"/>
      <color rgb="FF3F3F76"/>
      <name val="Calibri"/>
      <family val="2"/>
    </font>
    <font>
      <b/>
      <sz val="9"/>
      <color rgb="FF000000"/>
      <name val="Calibri"/>
      <family val="2"/>
    </font>
    <font>
      <sz val="8"/>
      <name val="Calibri"/>
      <family val="2"/>
      <scheme val="minor"/>
    </font>
    <font>
      <b/>
      <sz val="10"/>
      <color indexed="18"/>
      <name val="Arial"/>
      <family val="2"/>
    </font>
    <font>
      <b/>
      <vertAlign val="superscript"/>
      <sz val="10"/>
      <color indexed="18"/>
      <name val="Arial"/>
      <family val="2"/>
    </font>
    <font>
      <sz val="9"/>
      <name val="Arial"/>
      <family val="2"/>
    </font>
    <font>
      <sz val="10"/>
      <color indexed="8"/>
      <name val="Arial"/>
      <family val="2"/>
    </font>
    <font>
      <b/>
      <sz val="9"/>
      <color theme="3"/>
      <name val="Arial"/>
      <family val="2"/>
    </font>
    <font>
      <i/>
      <vertAlign val="superscript"/>
      <sz val="9"/>
      <name val="Arial"/>
      <family val="2"/>
    </font>
    <font>
      <i/>
      <sz val="9"/>
      <name val="Arial"/>
      <family val="2"/>
    </font>
    <font>
      <b/>
      <sz val="9"/>
      <name val="Arial"/>
      <family val="2"/>
    </font>
    <font>
      <b/>
      <sz val="10"/>
      <color theme="2" tint="-9.9978637043366805E-2"/>
      <name val="Calibri"/>
      <family val="2"/>
    </font>
    <font>
      <sz val="11"/>
      <name val="Calibri"/>
      <family val="2"/>
    </font>
    <font>
      <sz val="11"/>
      <color rgb="FFFFFFFF"/>
      <name val="Calibri"/>
      <family val="2"/>
    </font>
    <font>
      <b/>
      <sz val="11"/>
      <color rgb="FFFFFFFF"/>
      <name val="Calibri"/>
      <family val="2"/>
    </font>
    <font>
      <b/>
      <sz val="11"/>
      <name val="Calibri"/>
      <family val="2"/>
    </font>
    <font>
      <b/>
      <sz val="10"/>
      <color rgb="FFFFFFFF"/>
      <name val="Calibri"/>
      <family val="2"/>
      <scheme val="minor"/>
    </font>
    <font>
      <b/>
      <sz val="12"/>
      <color rgb="FF000000"/>
      <name val="Calibri"/>
      <family val="2"/>
      <scheme val="minor"/>
    </font>
    <font>
      <sz val="10"/>
      <color theme="1"/>
      <name val="Times New Roman"/>
      <family val="1"/>
    </font>
    <font>
      <b/>
      <sz val="10"/>
      <color rgb="FF305496"/>
      <name val="Calibri"/>
      <family val="2"/>
      <scheme val="minor"/>
    </font>
    <font>
      <b/>
      <sz val="10"/>
      <color rgb="FF000000"/>
      <name val="Calibri"/>
      <family val="2"/>
    </font>
    <font>
      <i/>
      <sz val="9"/>
      <color rgb="FFC65911"/>
      <name val="Calibri"/>
      <family val="2"/>
      <scheme val="minor"/>
    </font>
    <font>
      <sz val="10"/>
      <color rgb="FF1F4E78"/>
      <name val="Calibri"/>
      <family val="2"/>
    </font>
  </fonts>
  <fills count="32">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rgb="FFE6E6E6"/>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4" tint="-0.499984740745262"/>
        <bgColor indexed="64"/>
      </patternFill>
    </fill>
    <fill>
      <patternFill patternType="solid">
        <fgColor theme="2"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rgb="FFF2F2F2"/>
        <bgColor indexed="64"/>
      </patternFill>
    </fill>
    <fill>
      <patternFill patternType="solid">
        <fgColor rgb="FFFFFFFF"/>
        <bgColor indexed="64"/>
      </patternFill>
    </fill>
    <fill>
      <patternFill patternType="solid">
        <fgColor rgb="FF80808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2F2F2"/>
        <bgColor rgb="FF000000"/>
      </patternFill>
    </fill>
    <fill>
      <patternFill patternType="solid">
        <fgColor rgb="FF757171"/>
        <bgColor rgb="FF000000"/>
      </patternFill>
    </fill>
    <fill>
      <patternFill patternType="solid">
        <fgColor rgb="FF203764"/>
        <bgColor rgb="FF000000"/>
      </patternFill>
    </fill>
    <fill>
      <patternFill patternType="solid">
        <fgColor rgb="FFFFCC99"/>
        <bgColor rgb="FF000000"/>
      </patternFill>
    </fill>
    <fill>
      <patternFill patternType="solid">
        <fgColor rgb="FF92D050"/>
        <bgColor indexed="64"/>
      </patternFill>
    </fill>
    <fill>
      <patternFill patternType="solid">
        <fgColor rgb="FF92D050"/>
        <bgColor rgb="FF000000"/>
      </patternFill>
    </fill>
    <fill>
      <patternFill patternType="solid">
        <fgColor rgb="FF203764"/>
        <bgColor indexed="64"/>
      </patternFill>
    </fill>
    <fill>
      <patternFill patternType="solid">
        <fgColor rgb="FFE6E6E6"/>
        <bgColor rgb="FF000000"/>
      </patternFill>
    </fill>
    <fill>
      <patternFill patternType="solid">
        <fgColor rgb="FFE7E6E6"/>
        <bgColor rgb="FF00000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00633F"/>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right style="thin">
        <color theme="0"/>
      </right>
      <top/>
      <bottom style="thin">
        <color indexed="64"/>
      </bottom>
      <diagonal/>
    </border>
    <border>
      <left/>
      <right style="thin">
        <color theme="0"/>
      </right>
      <top style="thin">
        <color indexed="64"/>
      </top>
      <bottom style="thin">
        <color indexed="64"/>
      </bottom>
      <diagonal/>
    </border>
    <border>
      <left/>
      <right style="thin">
        <color theme="0"/>
      </right>
      <top/>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FFFFFF"/>
      </left>
      <right style="thin">
        <color rgb="FFFFFFFF"/>
      </right>
      <top/>
      <bottom/>
      <diagonal/>
    </border>
    <border>
      <left/>
      <right style="thin">
        <color rgb="FFFFFFFF"/>
      </right>
      <top/>
      <bottom/>
      <diagonal/>
    </border>
    <border>
      <left style="thin">
        <color rgb="FFFFFFFF"/>
      </left>
      <right style="thin">
        <color rgb="FFFFFFFF"/>
      </right>
      <top/>
      <bottom style="thin">
        <color indexed="64"/>
      </bottom>
      <diagonal/>
    </border>
    <border>
      <left/>
      <right/>
      <top style="thin">
        <color indexed="64"/>
      </top>
      <bottom style="thin">
        <color rgb="FF000000"/>
      </bottom>
      <diagonal/>
    </border>
    <border>
      <left style="thin">
        <color rgb="FF7F7F7F"/>
      </left>
      <right style="thin">
        <color rgb="FF7F7F7F"/>
      </right>
      <top/>
      <bottom style="thin">
        <color rgb="FF7F7F7F"/>
      </bottom>
      <diagonal/>
    </border>
    <border>
      <left/>
      <right style="medium">
        <color rgb="FF000000"/>
      </right>
      <top/>
      <bottom style="medium">
        <color rgb="FF000000"/>
      </bottom>
      <diagonal/>
    </border>
    <border>
      <left/>
      <right/>
      <top style="medium">
        <color theme="0" tint="-0.499984740745262"/>
      </top>
      <bottom/>
      <diagonal/>
    </border>
    <border>
      <left/>
      <right/>
      <top style="medium">
        <color theme="3"/>
      </top>
      <bottom/>
      <diagonal/>
    </border>
    <border>
      <left/>
      <right/>
      <top/>
      <bottom style="thick">
        <color theme="3"/>
      </bottom>
      <diagonal/>
    </border>
    <border>
      <left/>
      <right/>
      <top style="thick">
        <color theme="0" tint="-0.499984740745262"/>
      </top>
      <bottom/>
      <diagonal/>
    </border>
    <border>
      <left/>
      <right/>
      <top style="thick">
        <color indexed="18"/>
      </top>
      <bottom/>
      <diagonal/>
    </border>
    <border>
      <left/>
      <right style="thin">
        <color indexed="64"/>
      </right>
      <top style="thin">
        <color indexed="64"/>
      </top>
      <bottom/>
      <diagonal/>
    </border>
    <border>
      <left style="thin">
        <color theme="0"/>
      </left>
      <right/>
      <top/>
      <bottom/>
      <diagonal/>
    </border>
    <border>
      <left/>
      <right/>
      <top/>
      <bottom style="medium">
        <color rgb="FF000000"/>
      </bottom>
      <diagonal/>
    </border>
  </borders>
  <cellStyleXfs count="8">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25" fillId="0" borderId="0">
      <protection locked="0"/>
    </xf>
    <xf numFmtId="9" fontId="1" fillId="0" borderId="0" applyFont="0" applyFill="0" applyBorder="0" applyAlignment="0" applyProtection="0"/>
    <xf numFmtId="0" fontId="25" fillId="0" borderId="0"/>
    <xf numFmtId="0" fontId="85" fillId="0" borderId="0">
      <alignment vertical="top"/>
    </xf>
    <xf numFmtId="43" fontId="1" fillId="0" borderId="0" applyFont="0" applyFill="0" applyBorder="0" applyAlignment="0" applyProtection="0"/>
  </cellStyleXfs>
  <cellXfs count="805">
    <xf numFmtId="0" fontId="0" fillId="0" borderId="0" xfId="0"/>
    <xf numFmtId="0" fontId="5" fillId="0" borderId="0" xfId="0" applyFont="1"/>
    <xf numFmtId="0" fontId="0" fillId="0" borderId="0" xfId="0" applyFont="1"/>
    <xf numFmtId="0" fontId="0" fillId="0" borderId="0" xfId="0" applyBorder="1"/>
    <xf numFmtId="0" fontId="2" fillId="0" borderId="0" xfId="0" applyFont="1" applyBorder="1"/>
    <xf numFmtId="0" fontId="5" fillId="0" borderId="0" xfId="0" applyFont="1" applyBorder="1"/>
    <xf numFmtId="0" fontId="6" fillId="0" borderId="0" xfId="0" applyFont="1" applyBorder="1" applyAlignment="1">
      <alignment horizontal="left" vertical="center" indent="1" readingOrder="1"/>
    </xf>
    <xf numFmtId="0" fontId="6" fillId="0" borderId="0" xfId="0" applyFont="1" applyBorder="1"/>
    <xf numFmtId="0" fontId="0" fillId="0" borderId="0" xfId="0" applyFont="1" applyBorder="1"/>
    <xf numFmtId="0" fontId="7" fillId="0" borderId="0" xfId="0" applyFont="1" applyBorder="1" applyAlignment="1">
      <alignment horizontal="left" vertical="center" indent="1" readingOrder="1"/>
    </xf>
    <xf numFmtId="0" fontId="5" fillId="0" borderId="0" xfId="0" applyFont="1" applyFill="1"/>
    <xf numFmtId="0" fontId="3" fillId="0" borderId="0" xfId="0" applyFont="1"/>
    <xf numFmtId="164" fontId="11" fillId="3" borderId="4" xfId="1" applyNumberFormat="1" applyFont="1" applyFill="1" applyBorder="1" applyAlignment="1">
      <alignment horizontal="right" vertical="center" wrapText="1"/>
    </xf>
    <xf numFmtId="164" fontId="4" fillId="0" borderId="4" xfId="1" applyNumberFormat="1" applyFont="1" applyBorder="1" applyAlignment="1">
      <alignment horizontal="right" vertical="center" wrapText="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left" vertical="center" wrapText="1" indent="2" readingOrder="1"/>
    </xf>
    <xf numFmtId="165" fontId="4" fillId="0" borderId="4" xfId="1" applyNumberFormat="1" applyFont="1" applyBorder="1" applyAlignment="1">
      <alignment horizontal="right" vertical="center" wrapText="1"/>
    </xf>
    <xf numFmtId="164" fontId="11" fillId="3" borderId="4" xfId="1" applyNumberFormat="1" applyFont="1" applyFill="1" applyBorder="1" applyAlignment="1">
      <alignment horizontal="right" vertical="center" wrapText="1" readingOrder="1"/>
    </xf>
    <xf numFmtId="164" fontId="5" fillId="0" borderId="4" xfId="1" applyNumberFormat="1" applyFont="1" applyFill="1" applyBorder="1" applyAlignment="1">
      <alignment horizontal="right" vertical="center" wrapText="1" readingOrder="1"/>
    </xf>
    <xf numFmtId="164" fontId="4" fillId="0" borderId="4" xfId="1" applyNumberFormat="1" applyFont="1" applyFill="1" applyBorder="1" applyAlignment="1">
      <alignment horizontal="right" vertical="center" wrapText="1"/>
    </xf>
    <xf numFmtId="0" fontId="13" fillId="0" borderId="0" xfId="0" applyFont="1"/>
    <xf numFmtId="165" fontId="4" fillId="0" borderId="4" xfId="1" applyNumberFormat="1" applyFont="1" applyFill="1" applyBorder="1" applyAlignment="1">
      <alignment horizontal="right" vertical="center" wrapText="1"/>
    </xf>
    <xf numFmtId="165" fontId="11" fillId="3" borderId="4" xfId="1" applyNumberFormat="1" applyFont="1" applyFill="1" applyBorder="1" applyAlignment="1">
      <alignment horizontal="right" vertical="center" wrapText="1" readingOrder="1"/>
    </xf>
    <xf numFmtId="165" fontId="5" fillId="0" borderId="4" xfId="1" applyNumberFormat="1" applyFont="1" applyFill="1" applyBorder="1" applyAlignment="1">
      <alignment horizontal="right" vertical="center" wrapText="1" readingOrder="1"/>
    </xf>
    <xf numFmtId="0" fontId="5" fillId="0" borderId="4" xfId="0" applyFont="1" applyFill="1" applyBorder="1" applyAlignment="1">
      <alignment horizontal="left" vertical="center" wrapText="1" indent="1" readingOrder="1"/>
    </xf>
    <xf numFmtId="0" fontId="4" fillId="0" borderId="4" xfId="0" applyFont="1" applyFill="1" applyBorder="1" applyAlignment="1">
      <alignment horizontal="left" vertical="center" wrapText="1" readingOrder="1"/>
    </xf>
    <xf numFmtId="0" fontId="11" fillId="0" borderId="0" xfId="0" applyFont="1" applyBorder="1" applyAlignment="1">
      <alignment horizontal="center" textRotation="90" wrapText="1"/>
    </xf>
    <xf numFmtId="0" fontId="14" fillId="0" borderId="0" xfId="0" applyFont="1" applyFill="1"/>
    <xf numFmtId="1" fontId="4" fillId="0" borderId="0" xfId="1" applyNumberFormat="1" applyFont="1" applyFill="1" applyBorder="1" applyAlignment="1">
      <alignment horizontal="right" vertical="center" wrapText="1"/>
    </xf>
    <xf numFmtId="1" fontId="4" fillId="0" borderId="0" xfId="1" applyNumberFormat="1" applyFont="1" applyBorder="1" applyAlignment="1">
      <alignment horizontal="right"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5" fillId="5" borderId="0" xfId="0" applyFont="1" applyFill="1" applyBorder="1" applyAlignment="1">
      <alignment horizontal="left" vertical="center" wrapText="1" readingOrder="1"/>
    </xf>
    <xf numFmtId="0" fontId="16" fillId="0" borderId="0" xfId="0" applyFont="1" applyFill="1" applyBorder="1" applyAlignment="1">
      <alignment horizontal="left" wrapText="1" readingOrder="1"/>
    </xf>
    <xf numFmtId="0" fontId="15" fillId="0" borderId="0" xfId="0" applyFont="1" applyFill="1" applyBorder="1" applyAlignment="1">
      <alignment vertical="center" wrapText="1"/>
    </xf>
    <xf numFmtId="0" fontId="15" fillId="0" borderId="0" xfId="0" applyFont="1" applyBorder="1" applyAlignment="1">
      <alignment vertical="center" wrapText="1"/>
    </xf>
    <xf numFmtId="0" fontId="11" fillId="0" borderId="9" xfId="0" applyFont="1" applyFill="1" applyBorder="1"/>
    <xf numFmtId="0" fontId="5" fillId="0" borderId="0" xfId="0" applyFont="1" applyFill="1" applyBorder="1" applyAlignment="1">
      <alignment horizontal="left" vertical="center" wrapText="1" readingOrder="1"/>
    </xf>
    <xf numFmtId="164" fontId="4" fillId="0" borderId="10" xfId="1" applyNumberFormat="1" applyFont="1" applyFill="1" applyBorder="1" applyAlignment="1">
      <alignment horizontal="left" vertical="center" wrapText="1" indent="2"/>
    </xf>
    <xf numFmtId="165" fontId="4" fillId="0" borderId="10" xfId="1" applyNumberFormat="1" applyFont="1" applyFill="1" applyBorder="1" applyAlignment="1">
      <alignment horizontal="left" vertical="center" wrapText="1" indent="2"/>
    </xf>
    <xf numFmtId="164" fontId="4" fillId="0" borderId="0" xfId="1" applyNumberFormat="1" applyFont="1" applyFill="1" applyBorder="1" applyAlignment="1">
      <alignment horizontal="left" vertical="center" wrapText="1" indent="2"/>
    </xf>
    <xf numFmtId="165" fontId="4" fillId="0" borderId="0" xfId="1" applyNumberFormat="1" applyFont="1" applyFill="1" applyBorder="1" applyAlignment="1">
      <alignment horizontal="left" vertical="center" wrapText="1" indent="2"/>
    </xf>
    <xf numFmtId="0" fontId="11" fillId="0" borderId="11" xfId="0" applyFont="1" applyFill="1" applyBorder="1"/>
    <xf numFmtId="0" fontId="11" fillId="0" borderId="0" xfId="0" applyFont="1" applyFill="1" applyBorder="1"/>
    <xf numFmtId="164" fontId="11" fillId="0" borderId="0" xfId="0" applyNumberFormat="1" applyFont="1" applyFill="1" applyBorder="1"/>
    <xf numFmtId="164" fontId="11" fillId="0" borderId="11" xfId="0" applyNumberFormat="1" applyFont="1" applyFill="1" applyBorder="1"/>
    <xf numFmtId="0" fontId="3" fillId="0" borderId="0" xfId="0" applyFont="1" applyAlignment="1"/>
    <xf numFmtId="0" fontId="17" fillId="0" borderId="0" xfId="0" applyFont="1" applyAlignment="1">
      <alignment horizontal="left" vertical="center" wrapText="1"/>
    </xf>
    <xf numFmtId="0" fontId="17" fillId="0" borderId="0" xfId="0" applyFont="1" applyAlignment="1">
      <alignment horizontal="right" vertical="center" wrapText="1"/>
    </xf>
    <xf numFmtId="0" fontId="5" fillId="0" borderId="4" xfId="0" applyFont="1" applyFill="1" applyBorder="1" applyAlignment="1">
      <alignment horizontal="right" vertical="center" wrapText="1" readingOrder="1"/>
    </xf>
    <xf numFmtId="0" fontId="11" fillId="5" borderId="0" xfId="0" applyFont="1" applyFill="1" applyBorder="1" applyAlignment="1">
      <alignment horizontal="center" vertical="center" textRotation="90" wrapText="1"/>
    </xf>
    <xf numFmtId="164" fontId="11" fillId="5" borderId="0" xfId="1" applyNumberFormat="1" applyFont="1" applyFill="1" applyBorder="1" applyAlignment="1">
      <alignment horizontal="right" vertical="center" wrapText="1" indent="2"/>
    </xf>
    <xf numFmtId="1" fontId="18" fillId="5" borderId="1" xfId="0" applyNumberFormat="1" applyFont="1" applyFill="1" applyBorder="1" applyAlignment="1">
      <alignment horizontal="right" vertical="center" wrapText="1" readingOrder="1"/>
    </xf>
    <xf numFmtId="1" fontId="5" fillId="0" borderId="4" xfId="0" applyNumberFormat="1" applyFont="1" applyFill="1" applyBorder="1" applyAlignment="1">
      <alignment horizontal="right" vertical="center" wrapText="1" readingOrder="1"/>
    </xf>
    <xf numFmtId="0" fontId="19" fillId="0" borderId="0" xfId="0" applyFont="1"/>
    <xf numFmtId="0" fontId="11" fillId="0" borderId="0" xfId="0" applyFont="1" applyBorder="1" applyAlignment="1">
      <alignment horizontal="center" vertical="center" textRotation="90" wrapText="1"/>
    </xf>
    <xf numFmtId="0" fontId="5" fillId="0" borderId="0" xfId="0" applyFont="1" applyAlignment="1">
      <alignment horizontal="right"/>
    </xf>
    <xf numFmtId="0" fontId="3" fillId="0" borderId="0" xfId="0" applyFont="1" applyAlignment="1">
      <alignment readingOrder="1"/>
    </xf>
    <xf numFmtId="0" fontId="17" fillId="0" borderId="0" xfId="0" applyFont="1" applyAlignment="1">
      <alignment vertical="center" wrapText="1"/>
    </xf>
    <xf numFmtId="0" fontId="22" fillId="0" borderId="0" xfId="0" applyFont="1" applyBorder="1" applyAlignment="1">
      <alignment textRotation="90" wrapText="1"/>
    </xf>
    <xf numFmtId="0" fontId="5" fillId="0" borderId="0" xfId="0" applyFont="1" applyFill="1" applyAlignment="1">
      <alignment vertical="top"/>
    </xf>
    <xf numFmtId="0" fontId="4" fillId="6" borderId="0" xfId="3" applyFont="1" applyFill="1" applyProtection="1">
      <protection hidden="1"/>
    </xf>
    <xf numFmtId="0" fontId="19" fillId="6" borderId="0" xfId="3" applyFont="1" applyFill="1" applyAlignment="1" applyProtection="1">
      <alignment horizontal="left"/>
      <protection hidden="1"/>
    </xf>
    <xf numFmtId="0" fontId="26" fillId="6" borderId="0" xfId="3" applyFont="1" applyFill="1" applyProtection="1">
      <protection hidden="1"/>
    </xf>
    <xf numFmtId="0" fontId="23" fillId="6" borderId="0" xfId="3" applyFont="1" applyFill="1" applyProtection="1">
      <protection hidden="1"/>
    </xf>
    <xf numFmtId="0" fontId="27" fillId="0" borderId="0" xfId="3" applyFont="1" applyFill="1" applyProtection="1">
      <protection hidden="1"/>
    </xf>
    <xf numFmtId="0" fontId="10" fillId="6" borderId="0" xfId="2" applyFont="1" applyFill="1" applyProtection="1">
      <protection hidden="1"/>
    </xf>
    <xf numFmtId="0" fontId="0" fillId="6" borderId="0" xfId="3" applyFont="1" applyFill="1" applyProtection="1">
      <protection hidden="1"/>
    </xf>
    <xf numFmtId="0" fontId="1" fillId="0" borderId="0" xfId="0" applyFont="1"/>
    <xf numFmtId="0" fontId="28" fillId="0" borderId="0" xfId="0" applyFont="1"/>
    <xf numFmtId="0" fontId="2" fillId="6" borderId="0" xfId="3" applyFont="1" applyFill="1" applyProtection="1">
      <protection hidden="1"/>
    </xf>
    <xf numFmtId="0" fontId="1" fillId="6" borderId="0" xfId="3" applyFont="1" applyFill="1" applyProtection="1">
      <protection hidden="1"/>
    </xf>
    <xf numFmtId="0" fontId="0" fillId="0" borderId="0" xfId="0" applyFont="1" applyProtection="1">
      <protection hidden="1"/>
    </xf>
    <xf numFmtId="0" fontId="28" fillId="0" borderId="0" xfId="0" applyFont="1" applyProtection="1">
      <protection hidden="1"/>
    </xf>
    <xf numFmtId="0" fontId="0" fillId="0" borderId="0" xfId="0" applyProtection="1">
      <protection hidden="1"/>
    </xf>
    <xf numFmtId="0" fontId="33" fillId="0" borderId="0" xfId="0" applyFont="1" applyAlignment="1">
      <alignment readingOrder="1"/>
    </xf>
    <xf numFmtId="0" fontId="34" fillId="0" borderId="0" xfId="3" applyFont="1" applyFill="1" applyProtection="1">
      <protection hidden="1"/>
    </xf>
    <xf numFmtId="0" fontId="35" fillId="0" borderId="0" xfId="0" applyFont="1"/>
    <xf numFmtId="0" fontId="36" fillId="6" borderId="0" xfId="3" applyFont="1" applyFill="1" applyProtection="1">
      <protection hidden="1"/>
    </xf>
    <xf numFmtId="0" fontId="37" fillId="6" borderId="0" xfId="3" applyFont="1" applyFill="1" applyProtection="1">
      <protection hidden="1"/>
    </xf>
    <xf numFmtId="0" fontId="33" fillId="0" borderId="0" xfId="0" applyFont="1" applyAlignment="1">
      <alignment vertical="center" wrapText="1"/>
    </xf>
    <xf numFmtId="0" fontId="32" fillId="0" borderId="1" xfId="0" applyFont="1" applyFill="1" applyBorder="1" applyAlignment="1">
      <alignment horizontal="left" vertical="center" wrapText="1" readingOrder="1"/>
    </xf>
    <xf numFmtId="0" fontId="33" fillId="0" borderId="0" xfId="0" applyFont="1" applyAlignment="1"/>
    <xf numFmtId="0" fontId="33" fillId="0" borderId="0" xfId="0" applyFont="1" applyAlignment="1">
      <alignment horizontal="left" vertical="center" wrapText="1"/>
    </xf>
    <xf numFmtId="0" fontId="5" fillId="7" borderId="4" xfId="0" applyFont="1" applyFill="1" applyBorder="1" applyAlignment="1">
      <alignment horizontal="left" vertical="center" wrapText="1" readingOrder="1"/>
    </xf>
    <xf numFmtId="164" fontId="12" fillId="10" borderId="1" xfId="1" applyNumberFormat="1" applyFont="1" applyFill="1" applyBorder="1" applyAlignment="1">
      <alignment horizontal="right" wrapText="1" indent="2"/>
    </xf>
    <xf numFmtId="164" fontId="12" fillId="9" borderId="1" xfId="1" applyNumberFormat="1" applyFont="1" applyFill="1" applyBorder="1" applyAlignment="1">
      <alignment horizontal="right" wrapText="1" indent="2"/>
    </xf>
    <xf numFmtId="164" fontId="12" fillId="9" borderId="4" xfId="1" applyNumberFormat="1" applyFont="1" applyFill="1" applyBorder="1" applyAlignment="1">
      <alignment horizontal="right" wrapText="1" indent="2"/>
    </xf>
    <xf numFmtId="0" fontId="33" fillId="0" borderId="0" xfId="0" applyFont="1"/>
    <xf numFmtId="0" fontId="39" fillId="0" borderId="0" xfId="0" applyFont="1" applyBorder="1"/>
    <xf numFmtId="0" fontId="39" fillId="0" borderId="0" xfId="0" applyFont="1" applyFill="1"/>
    <xf numFmtId="0" fontId="39" fillId="0" borderId="0" xfId="0" applyFont="1"/>
    <xf numFmtId="0" fontId="41" fillId="0" borderId="0" xfId="0" applyFont="1" applyFill="1" applyAlignment="1">
      <alignment vertical="center" wrapText="1"/>
    </xf>
    <xf numFmtId="0" fontId="32" fillId="0" borderId="9" xfId="0" applyFont="1" applyFill="1" applyBorder="1"/>
    <xf numFmtId="0" fontId="32" fillId="0" borderId="11" xfId="0" applyFont="1" applyFill="1" applyBorder="1"/>
    <xf numFmtId="0" fontId="43" fillId="0" borderId="0" xfId="0" applyFont="1" applyFill="1"/>
    <xf numFmtId="0" fontId="33" fillId="2" borderId="0" xfId="0" applyFont="1" applyFill="1"/>
    <xf numFmtId="0" fontId="33" fillId="2" borderId="0" xfId="0" applyFont="1" applyFill="1" applyBorder="1"/>
    <xf numFmtId="0" fontId="44" fillId="0" borderId="0" xfId="0" applyFont="1" applyBorder="1"/>
    <xf numFmtId="0" fontId="39" fillId="0" borderId="0" xfId="0" applyFont="1" applyBorder="1" applyAlignment="1">
      <alignment horizontal="left" vertical="center" indent="1" readingOrder="1"/>
    </xf>
    <xf numFmtId="0" fontId="0" fillId="0" borderId="0" xfId="0" applyFont="1" applyFill="1"/>
    <xf numFmtId="0" fontId="0" fillId="0" borderId="0" xfId="0" applyFill="1"/>
    <xf numFmtId="0" fontId="28" fillId="0" borderId="0" xfId="0" applyFont="1" applyFill="1"/>
    <xf numFmtId="0" fontId="29" fillId="0" borderId="0" xfId="0" applyFont="1" applyFill="1" applyAlignment="1">
      <alignment horizontal="right" vertical="center" readingOrder="1"/>
    </xf>
    <xf numFmtId="0" fontId="28" fillId="0" borderId="0" xfId="0" applyFont="1" applyFill="1" applyAlignment="1">
      <alignment horizontal="left" indent="2"/>
    </xf>
    <xf numFmtId="0" fontId="30" fillId="0" borderId="0" xfId="0" applyFont="1" applyFill="1" applyAlignment="1">
      <alignment horizontal="left" vertical="center" indent="2" readingOrder="1"/>
    </xf>
    <xf numFmtId="0" fontId="29" fillId="0" borderId="0" xfId="0" applyFont="1" applyFill="1" applyAlignment="1">
      <alignment horizontal="left" vertical="center" indent="2" readingOrder="1"/>
    </xf>
    <xf numFmtId="0" fontId="0" fillId="0" borderId="0" xfId="0" applyFont="1" applyFill="1" applyAlignment="1">
      <alignment horizontal="left" indent="2"/>
    </xf>
    <xf numFmtId="0" fontId="21" fillId="0" borderId="0" xfId="0" applyFont="1" applyFill="1" applyAlignment="1">
      <alignment vertical="center"/>
    </xf>
    <xf numFmtId="0" fontId="26" fillId="0" borderId="0" xfId="3" applyFont="1" applyFill="1" applyProtection="1">
      <protection hidden="1"/>
    </xf>
    <xf numFmtId="0" fontId="23" fillId="0" borderId="0" xfId="3" applyFont="1" applyFill="1" applyProtection="1">
      <protection hidden="1"/>
    </xf>
    <xf numFmtId="0" fontId="0" fillId="6" borderId="0" xfId="2" applyFont="1" applyFill="1" applyProtection="1">
      <protection hidden="1"/>
    </xf>
    <xf numFmtId="164" fontId="23" fillId="3" borderId="4" xfId="1" applyNumberFormat="1" applyFont="1" applyFill="1" applyBorder="1" applyAlignment="1">
      <alignment horizontal="right" vertical="center" wrapText="1"/>
    </xf>
    <xf numFmtId="1" fontId="23" fillId="3" borderId="4" xfId="1" applyNumberFormat="1" applyFont="1" applyFill="1" applyBorder="1" applyAlignment="1">
      <alignment horizontal="right" vertical="center" wrapText="1"/>
    </xf>
    <xf numFmtId="1" fontId="11" fillId="0" borderId="0" xfId="1" applyNumberFormat="1" applyFont="1" applyFill="1" applyBorder="1" applyAlignment="1">
      <alignment horizontal="right" vertical="center" wrapText="1"/>
    </xf>
    <xf numFmtId="3" fontId="5" fillId="0" borderId="0" xfId="0" applyNumberFormat="1" applyFont="1"/>
    <xf numFmtId="0" fontId="23" fillId="0" borderId="4" xfId="0" applyFont="1" applyFill="1" applyBorder="1" applyAlignment="1">
      <alignment horizontal="left" vertical="center" wrapText="1" indent="1" readingOrder="1"/>
    </xf>
    <xf numFmtId="0" fontId="5" fillId="5" borderId="4" xfId="0" applyFont="1" applyFill="1" applyBorder="1" applyAlignment="1">
      <alignment horizontal="left" vertical="center" wrapText="1" readingOrder="1"/>
    </xf>
    <xf numFmtId="164" fontId="23" fillId="3" borderId="4" xfId="1" applyNumberFormat="1" applyFont="1" applyFill="1" applyBorder="1" applyAlignment="1">
      <alignment horizontal="right" vertical="center" wrapText="1" readingOrder="1"/>
    </xf>
    <xf numFmtId="165" fontId="23" fillId="3" borderId="4" xfId="1" applyNumberFormat="1" applyFont="1" applyFill="1" applyBorder="1" applyAlignment="1">
      <alignment horizontal="right" vertical="center" wrapText="1"/>
    </xf>
    <xf numFmtId="1" fontId="23" fillId="3" borderId="4" xfId="1" applyNumberFormat="1" applyFont="1" applyFill="1" applyBorder="1" applyAlignment="1">
      <alignment horizontal="right" vertical="center" wrapText="1" readingOrder="1"/>
    </xf>
    <xf numFmtId="0" fontId="46" fillId="0" borderId="0" xfId="0" applyFont="1" applyFill="1"/>
    <xf numFmtId="3" fontId="23" fillId="3" borderId="4" xfId="0" applyNumberFormat="1" applyFont="1" applyFill="1" applyBorder="1" applyAlignment="1">
      <alignment horizontal="right" vertical="center" wrapText="1" readingOrder="1"/>
    </xf>
    <xf numFmtId="0" fontId="23" fillId="3" borderId="4" xfId="0" applyFont="1" applyFill="1" applyBorder="1" applyAlignment="1">
      <alignment horizontal="right" vertical="center" wrapText="1" readingOrder="1"/>
    </xf>
    <xf numFmtId="165" fontId="45" fillId="0" borderId="4" xfId="1" applyNumberFormat="1" applyFont="1" applyFill="1" applyBorder="1" applyAlignment="1">
      <alignment horizontal="right" vertical="center" wrapText="1"/>
    </xf>
    <xf numFmtId="0" fontId="23" fillId="4" borderId="4" xfId="0" applyFont="1" applyFill="1" applyBorder="1" applyAlignment="1">
      <alignment horizontal="right" vertical="center" wrapText="1" readingOrder="1"/>
    </xf>
    <xf numFmtId="16" fontId="5" fillId="0" borderId="4" xfId="0" applyNumberFormat="1" applyFont="1" applyFill="1" applyBorder="1" applyAlignment="1">
      <alignment horizontal="left" vertical="center" wrapText="1" readingOrder="1"/>
    </xf>
    <xf numFmtId="49" fontId="5" fillId="0" borderId="4" xfId="0" applyNumberFormat="1" applyFont="1" applyFill="1" applyBorder="1" applyAlignment="1">
      <alignment horizontal="left" vertical="center" wrapText="1" readingOrder="1"/>
    </xf>
    <xf numFmtId="0" fontId="6" fillId="0" borderId="0" xfId="0" applyFont="1" applyFill="1" applyBorder="1" applyAlignment="1">
      <alignment horizontal="left" vertical="center" indent="1" readingOrder="1"/>
    </xf>
    <xf numFmtId="0" fontId="9" fillId="0" borderId="0" xfId="0" applyFont="1" applyFill="1" applyAlignment="1">
      <alignment vertical="center"/>
    </xf>
    <xf numFmtId="0" fontId="47" fillId="0" borderId="0" xfId="2" applyFont="1"/>
    <xf numFmtId="0" fontId="22" fillId="0" borderId="6" xfId="0" applyFont="1" applyBorder="1" applyAlignment="1">
      <alignment textRotation="90" wrapText="1"/>
    </xf>
    <xf numFmtId="0" fontId="19" fillId="3" borderId="0" xfId="0" applyFont="1" applyFill="1" applyAlignment="1">
      <alignment horizontal="right"/>
    </xf>
    <xf numFmtId="164" fontId="23" fillId="12" borderId="4" xfId="1" applyNumberFormat="1" applyFont="1" applyFill="1" applyBorder="1" applyAlignment="1">
      <alignment horizontal="right" vertical="center" wrapText="1"/>
    </xf>
    <xf numFmtId="0" fontId="19" fillId="3" borderId="0" xfId="0" applyFont="1" applyFill="1" applyAlignment="1">
      <alignment horizontal="left" indent="8"/>
    </xf>
    <xf numFmtId="3" fontId="4" fillId="0" borderId="4" xfId="1" applyNumberFormat="1" applyFont="1" applyFill="1" applyBorder="1" applyAlignment="1">
      <alignment horizontal="right" vertical="center" wrapText="1"/>
    </xf>
    <xf numFmtId="164" fontId="12" fillId="10" borderId="1" xfId="1" applyNumberFormat="1" applyFont="1" applyFill="1" applyBorder="1" applyAlignment="1">
      <alignment horizontal="center" wrapText="1"/>
    </xf>
    <xf numFmtId="164" fontId="12" fillId="9" borderId="1" xfId="1" applyNumberFormat="1" applyFont="1" applyFill="1" applyBorder="1" applyAlignment="1">
      <alignment horizontal="center" wrapText="1"/>
    </xf>
    <xf numFmtId="3" fontId="23" fillId="4" borderId="4" xfId="1" applyNumberFormat="1" applyFont="1" applyFill="1" applyBorder="1" applyAlignment="1">
      <alignment horizontal="right" vertical="center" wrapText="1" readingOrder="1"/>
    </xf>
    <xf numFmtId="2" fontId="5" fillId="0" borderId="0" xfId="0" applyNumberFormat="1" applyFont="1"/>
    <xf numFmtId="2" fontId="19" fillId="0" borderId="0" xfId="0" applyNumberFormat="1" applyFont="1"/>
    <xf numFmtId="3" fontId="5" fillId="0" borderId="4" xfId="1" applyNumberFormat="1" applyFont="1" applyBorder="1" applyAlignment="1">
      <alignment horizontal="right" vertical="center" wrapText="1"/>
    </xf>
    <xf numFmtId="3" fontId="5" fillId="0" borderId="4" xfId="1" applyNumberFormat="1" applyFont="1" applyFill="1" applyBorder="1" applyAlignment="1">
      <alignment horizontal="right" vertical="center" wrapText="1"/>
    </xf>
    <xf numFmtId="1" fontId="48" fillId="0" borderId="4" xfId="0" applyNumberFormat="1" applyFont="1" applyFill="1" applyBorder="1" applyAlignment="1">
      <alignment horizontal="right" vertical="center" wrapText="1" readingOrder="1"/>
    </xf>
    <xf numFmtId="166" fontId="48" fillId="0" borderId="4" xfId="0" applyNumberFormat="1" applyFont="1" applyFill="1" applyBorder="1" applyAlignment="1">
      <alignment horizontal="right" vertical="center" wrapText="1" readingOrder="1"/>
    </xf>
    <xf numFmtId="165" fontId="4" fillId="5" borderId="4" xfId="1" applyNumberFormat="1" applyFont="1" applyFill="1" applyBorder="1" applyAlignment="1">
      <alignment horizontal="right" vertical="center" wrapText="1"/>
    </xf>
    <xf numFmtId="164" fontId="18" fillId="0" borderId="4" xfId="1" applyNumberFormat="1" applyFont="1" applyBorder="1" applyAlignment="1">
      <alignment horizontal="right" vertical="center" wrapText="1"/>
    </xf>
    <xf numFmtId="164" fontId="18" fillId="5" borderId="4" xfId="1" applyNumberFormat="1" applyFont="1" applyFill="1" applyBorder="1" applyAlignment="1">
      <alignment horizontal="right" vertical="center" wrapText="1"/>
    </xf>
    <xf numFmtId="3" fontId="23" fillId="3" borderId="4" xfId="1" applyNumberFormat="1" applyFont="1" applyFill="1" applyBorder="1" applyAlignment="1">
      <alignment horizontal="right" vertical="center" wrapText="1" readingOrder="1"/>
    </xf>
    <xf numFmtId="0" fontId="20" fillId="0" borderId="4" xfId="0" applyFont="1" applyFill="1" applyBorder="1" applyAlignment="1">
      <alignment vertical="center" wrapText="1" readingOrder="1"/>
    </xf>
    <xf numFmtId="0" fontId="20" fillId="0" borderId="4" xfId="0" applyFont="1" applyFill="1" applyBorder="1" applyAlignment="1">
      <alignment horizontal="right" vertical="center" wrapText="1" indent="2" readingOrder="1"/>
    </xf>
    <xf numFmtId="0" fontId="20" fillId="0" borderId="4" xfId="0" applyFont="1" applyFill="1" applyBorder="1" applyAlignment="1">
      <alignment horizontal="right" vertical="center" wrapText="1" readingOrder="1"/>
    </xf>
    <xf numFmtId="0" fontId="20" fillId="5" borderId="4" xfId="0" applyFont="1" applyFill="1" applyBorder="1" applyAlignment="1">
      <alignment horizontal="left" vertical="center" wrapText="1" readingOrder="1"/>
    </xf>
    <xf numFmtId="3" fontId="4" fillId="0" borderId="4" xfId="1" applyNumberFormat="1" applyFont="1" applyBorder="1" applyAlignment="1">
      <alignment horizontal="right" vertical="center" wrapText="1"/>
    </xf>
    <xf numFmtId="164" fontId="23" fillId="4" borderId="10" xfId="1" applyNumberFormat="1" applyFont="1" applyFill="1" applyBorder="1" applyAlignment="1">
      <alignment horizontal="center" vertical="center" wrapText="1"/>
    </xf>
    <xf numFmtId="164" fontId="23" fillId="4" borderId="0" xfId="1" applyNumberFormat="1" applyFont="1" applyFill="1" applyBorder="1" applyAlignment="1">
      <alignment horizontal="center" vertical="center" wrapText="1"/>
    </xf>
    <xf numFmtId="164" fontId="50" fillId="4" borderId="11" xfId="0" applyNumberFormat="1" applyFont="1" applyFill="1" applyBorder="1" applyAlignment="1">
      <alignment horizontal="center"/>
    </xf>
    <xf numFmtId="164" fontId="23" fillId="0" borderId="10" xfId="1" applyNumberFormat="1" applyFont="1" applyFill="1" applyBorder="1" applyAlignment="1">
      <alignment vertical="center" wrapText="1"/>
    </xf>
    <xf numFmtId="164" fontId="23" fillId="0" borderId="0" xfId="1" applyNumberFormat="1" applyFont="1" applyFill="1" applyBorder="1" applyAlignment="1">
      <alignment vertical="center" wrapText="1"/>
    </xf>
    <xf numFmtId="164" fontId="4" fillId="5" borderId="4" xfId="1" applyNumberFormat="1" applyFont="1" applyFill="1" applyBorder="1" applyAlignment="1">
      <alignment horizontal="right" vertical="center" wrapText="1"/>
    </xf>
    <xf numFmtId="49" fontId="4" fillId="5" borderId="4" xfId="1" applyNumberFormat="1" applyFont="1" applyFill="1" applyBorder="1" applyAlignment="1">
      <alignment horizontal="right" vertical="center" wrapText="1"/>
    </xf>
    <xf numFmtId="0" fontId="4" fillId="5" borderId="4" xfId="1" applyNumberFormat="1" applyFont="1" applyFill="1" applyBorder="1" applyAlignment="1">
      <alignment horizontal="right" vertical="center" wrapText="1"/>
    </xf>
    <xf numFmtId="164" fontId="5" fillId="5" borderId="4" xfId="1" applyNumberFormat="1" applyFont="1" applyFill="1" applyBorder="1" applyAlignment="1">
      <alignment horizontal="right" vertical="center" wrapText="1" readingOrder="1"/>
    </xf>
    <xf numFmtId="49" fontId="5" fillId="5" borderId="4" xfId="1" applyNumberFormat="1" applyFont="1" applyFill="1" applyBorder="1" applyAlignment="1">
      <alignment horizontal="right" vertical="center" wrapText="1" readingOrder="1"/>
    </xf>
    <xf numFmtId="164" fontId="4" fillId="5" borderId="4" xfId="1" applyNumberFormat="1" applyFont="1" applyFill="1" applyBorder="1" applyAlignment="1">
      <alignment horizontal="right" vertical="center" wrapText="1" readingOrder="1"/>
    </xf>
    <xf numFmtId="164" fontId="48" fillId="5" borderId="4" xfId="1" applyNumberFormat="1" applyFont="1" applyFill="1" applyBorder="1" applyAlignment="1">
      <alignment horizontal="right" vertical="center" wrapText="1"/>
    </xf>
    <xf numFmtId="1" fontId="4" fillId="5" borderId="4" xfId="1" applyNumberFormat="1" applyFont="1" applyFill="1" applyBorder="1" applyAlignment="1">
      <alignment horizontal="right" vertical="center" wrapText="1"/>
    </xf>
    <xf numFmtId="1" fontId="48" fillId="0" borderId="4" xfId="1" applyNumberFormat="1" applyFont="1" applyFill="1" applyBorder="1" applyAlignment="1">
      <alignment horizontal="right" vertical="center" wrapText="1"/>
    </xf>
    <xf numFmtId="164" fontId="32" fillId="0" borderId="11" xfId="0" applyNumberFormat="1" applyFont="1" applyFill="1" applyBorder="1" applyAlignment="1"/>
    <xf numFmtId="2" fontId="23" fillId="3" borderId="4" xfId="1" applyNumberFormat="1" applyFont="1" applyFill="1" applyBorder="1" applyAlignment="1">
      <alignment horizontal="right" vertical="center" wrapText="1"/>
    </xf>
    <xf numFmtId="2" fontId="4" fillId="0" borderId="4" xfId="1" applyNumberFormat="1" applyFont="1" applyBorder="1" applyAlignment="1">
      <alignment horizontal="right" vertical="center" wrapText="1"/>
    </xf>
    <xf numFmtId="2" fontId="5" fillId="0" borderId="4" xfId="1" applyNumberFormat="1" applyFont="1" applyFill="1" applyBorder="1" applyAlignment="1">
      <alignment horizontal="right" vertical="center" wrapText="1" readingOrder="1"/>
    </xf>
    <xf numFmtId="2" fontId="4" fillId="0" borderId="4" xfId="1" applyNumberFormat="1" applyFont="1" applyFill="1" applyBorder="1" applyAlignment="1">
      <alignment horizontal="right" vertical="center" wrapText="1"/>
    </xf>
    <xf numFmtId="1" fontId="5" fillId="0" borderId="4" xfId="1" applyNumberFormat="1" applyFont="1" applyFill="1" applyBorder="1" applyAlignment="1">
      <alignment horizontal="right" vertical="center" wrapText="1" readingOrder="1"/>
    </xf>
    <xf numFmtId="2" fontId="4" fillId="5" borderId="4" xfId="1" applyNumberFormat="1" applyFont="1" applyFill="1" applyBorder="1" applyAlignment="1">
      <alignment horizontal="right" vertical="center" wrapText="1"/>
    </xf>
    <xf numFmtId="1" fontId="20" fillId="0" borderId="4" xfId="1" applyNumberFormat="1" applyFont="1" applyFill="1" applyBorder="1" applyAlignment="1">
      <alignment horizontal="right" vertical="center" wrapText="1" readingOrder="1"/>
    </xf>
    <xf numFmtId="3" fontId="23" fillId="3" borderId="4" xfId="1" applyNumberFormat="1" applyFont="1" applyFill="1" applyBorder="1" applyAlignment="1">
      <alignment horizontal="right" vertical="center" wrapText="1"/>
    </xf>
    <xf numFmtId="166" fontId="23" fillId="3" borderId="4" xfId="1" applyNumberFormat="1" applyFont="1" applyFill="1" applyBorder="1" applyAlignment="1">
      <alignment horizontal="right" vertical="center" wrapText="1"/>
    </xf>
    <xf numFmtId="166" fontId="4" fillId="14" borderId="4" xfId="0" applyNumberFormat="1" applyFont="1" applyFill="1" applyBorder="1" applyAlignment="1">
      <alignment horizontal="right" vertical="center" wrapText="1" readingOrder="1"/>
    </xf>
    <xf numFmtId="1" fontId="4" fillId="14" borderId="4" xfId="0" applyNumberFormat="1" applyFont="1" applyFill="1" applyBorder="1" applyAlignment="1">
      <alignment horizontal="right" vertical="center" wrapText="1" readingOrder="1"/>
    </xf>
    <xf numFmtId="3" fontId="23" fillId="12" borderId="4" xfId="1" applyNumberFormat="1" applyFont="1" applyFill="1" applyBorder="1" applyAlignment="1">
      <alignment horizontal="right" vertical="center" wrapText="1"/>
    </xf>
    <xf numFmtId="164" fontId="51" fillId="0" borderId="4" xfId="1" applyNumberFormat="1" applyFont="1" applyFill="1" applyBorder="1" applyAlignment="1">
      <alignment horizontal="right" vertical="center" wrapText="1" readingOrder="1"/>
    </xf>
    <xf numFmtId="0" fontId="19" fillId="3" borderId="0" xfId="0" applyFont="1" applyFill="1" applyAlignment="1">
      <alignment horizontal="right" vertical="center"/>
    </xf>
    <xf numFmtId="0" fontId="19" fillId="3" borderId="4" xfId="0" applyFont="1" applyFill="1" applyBorder="1" applyAlignment="1">
      <alignment horizontal="right" vertical="center"/>
    </xf>
    <xf numFmtId="3" fontId="5" fillId="0" borderId="17" xfId="0" applyNumberFormat="1" applyFont="1" applyBorder="1" applyAlignment="1">
      <alignment horizontal="right" vertical="center"/>
    </xf>
    <xf numFmtId="3" fontId="5" fillId="0" borderId="4" xfId="0" applyNumberFormat="1" applyFont="1" applyFill="1" applyBorder="1" applyAlignment="1">
      <alignment horizontal="right" vertical="center" wrapText="1" readingOrder="1"/>
    </xf>
    <xf numFmtId="1" fontId="5" fillId="0" borderId="10" xfId="0" applyNumberFormat="1" applyFont="1" applyFill="1" applyBorder="1" applyAlignment="1">
      <alignment horizontal="right" vertical="center" wrapText="1" readingOrder="1"/>
    </xf>
    <xf numFmtId="1" fontId="18" fillId="0" borderId="10" xfId="0" applyNumberFormat="1" applyFont="1" applyFill="1" applyBorder="1" applyAlignment="1">
      <alignment horizontal="right" vertical="center" wrapText="1" readingOrder="1"/>
    </xf>
    <xf numFmtId="3" fontId="5" fillId="5" borderId="4" xfId="0" applyNumberFormat="1" applyFont="1" applyFill="1" applyBorder="1" applyAlignment="1">
      <alignment horizontal="right" vertical="center" wrapText="1" readingOrder="1"/>
    </xf>
    <xf numFmtId="0" fontId="4" fillId="5" borderId="4" xfId="0" applyFont="1" applyFill="1" applyBorder="1" applyAlignment="1">
      <alignment horizontal="right" vertical="center" wrapText="1" readingOrder="1"/>
    </xf>
    <xf numFmtId="0" fontId="18" fillId="0" borderId="0" xfId="0" applyFont="1" applyAlignment="1">
      <alignment horizontal="right" vertical="center"/>
    </xf>
    <xf numFmtId="166" fontId="18" fillId="0" borderId="4" xfId="0" applyNumberFormat="1" applyFont="1" applyFill="1" applyBorder="1" applyAlignment="1">
      <alignment horizontal="right" vertical="center" wrapText="1" readingOrder="1"/>
    </xf>
    <xf numFmtId="0" fontId="18" fillId="0" borderId="4" xfId="0" applyFont="1" applyBorder="1" applyAlignment="1">
      <alignment horizontal="right" vertical="center"/>
    </xf>
    <xf numFmtId="164" fontId="48" fillId="0" borderId="4" xfId="1" applyNumberFormat="1" applyFont="1" applyFill="1" applyBorder="1" applyAlignment="1">
      <alignment horizontal="right" vertical="center" wrapText="1" readingOrder="1"/>
    </xf>
    <xf numFmtId="0" fontId="4" fillId="0" borderId="4" xfId="0" applyFont="1" applyFill="1" applyBorder="1" applyAlignment="1">
      <alignment horizontal="right" vertical="center" wrapText="1" readingOrder="1"/>
    </xf>
    <xf numFmtId="0" fontId="37" fillId="0" borderId="0" xfId="0" applyFont="1" applyBorder="1" applyAlignment="1">
      <alignment horizontal="center" vertical="center" textRotation="90" wrapText="1"/>
    </xf>
    <xf numFmtId="1" fontId="18" fillId="0" borderId="0" xfId="0" applyNumberFormat="1" applyFont="1" applyFill="1" applyBorder="1" applyAlignment="1">
      <alignment horizontal="right" vertical="center" wrapText="1" readingOrder="1"/>
    </xf>
    <xf numFmtId="165" fontId="11" fillId="5" borderId="0" xfId="1" applyNumberFormat="1" applyFont="1" applyFill="1" applyBorder="1" applyAlignment="1">
      <alignment horizontal="right" vertical="center" wrapText="1"/>
    </xf>
    <xf numFmtId="3" fontId="5" fillId="0" borderId="4" xfId="0" applyNumberFormat="1" applyFont="1" applyBorder="1" applyAlignment="1">
      <alignment horizontal="right" vertical="center"/>
    </xf>
    <xf numFmtId="0" fontId="4" fillId="0" borderId="4" xfId="0" applyFont="1" applyBorder="1" applyAlignment="1">
      <alignment horizontal="right" vertical="center"/>
    </xf>
    <xf numFmtId="166" fontId="4" fillId="0" borderId="4" xfId="0" applyNumberFormat="1" applyFont="1" applyFill="1" applyBorder="1" applyAlignment="1">
      <alignment horizontal="right" vertical="center" wrapText="1" readingOrder="1"/>
    </xf>
    <xf numFmtId="0" fontId="4" fillId="0" borderId="4" xfId="0" applyNumberFormat="1" applyFont="1" applyFill="1" applyBorder="1" applyAlignment="1">
      <alignment horizontal="right" vertical="center" wrapText="1" readingOrder="1"/>
    </xf>
    <xf numFmtId="0" fontId="48" fillId="0" borderId="4" xfId="0" applyFont="1" applyBorder="1" applyAlignment="1">
      <alignment horizontal="right" vertical="center" wrapText="1" readingOrder="1"/>
    </xf>
    <xf numFmtId="0" fontId="20" fillId="5" borderId="4" xfId="0" applyFont="1" applyFill="1" applyBorder="1" applyAlignment="1">
      <alignment horizontal="right" vertical="center" wrapText="1" readingOrder="1"/>
    </xf>
    <xf numFmtId="0" fontId="52" fillId="0" borderId="0" xfId="0" applyFont="1" applyFill="1"/>
    <xf numFmtId="3" fontId="4" fillId="0" borderId="4" xfId="0" applyNumberFormat="1" applyFont="1" applyFill="1" applyBorder="1" applyAlignment="1">
      <alignment horizontal="right" vertical="center" wrapText="1" readingOrder="1"/>
    </xf>
    <xf numFmtId="164" fontId="23" fillId="3" borderId="0" xfId="1" applyNumberFormat="1" applyFont="1" applyFill="1" applyBorder="1" applyAlignment="1">
      <alignment horizontal="right" vertical="center" wrapText="1"/>
    </xf>
    <xf numFmtId="0" fontId="0" fillId="5" borderId="0" xfId="2" applyFont="1" applyFill="1" applyProtection="1">
      <protection hidden="1"/>
    </xf>
    <xf numFmtId="0" fontId="10" fillId="5" borderId="0" xfId="2" applyFont="1" applyFill="1" applyProtection="1">
      <protection hidden="1"/>
    </xf>
    <xf numFmtId="0" fontId="1" fillId="5" borderId="0" xfId="0" applyFont="1" applyFill="1"/>
    <xf numFmtId="0" fontId="0" fillId="5" borderId="0" xfId="3" applyFont="1" applyFill="1" applyProtection="1">
      <protection hidden="1"/>
    </xf>
    <xf numFmtId="165" fontId="23" fillId="0" borderId="10" xfId="1" applyNumberFormat="1" applyFont="1" applyFill="1" applyBorder="1" applyAlignment="1">
      <alignment horizontal="right" vertical="center" wrapText="1"/>
    </xf>
    <xf numFmtId="165" fontId="23" fillId="0" borderId="0" xfId="1" applyNumberFormat="1" applyFont="1" applyFill="1" applyBorder="1" applyAlignment="1">
      <alignment horizontal="right" vertical="center" wrapText="1"/>
    </xf>
    <xf numFmtId="164" fontId="32" fillId="0" borderId="11" xfId="0" applyNumberFormat="1" applyFont="1" applyFill="1" applyBorder="1" applyAlignment="1">
      <alignment horizontal="right"/>
    </xf>
    <xf numFmtId="164" fontId="23" fillId="0" borderId="10" xfId="1" applyNumberFormat="1" applyFont="1" applyFill="1" applyBorder="1" applyAlignment="1">
      <alignment horizontal="right" vertical="center" wrapText="1"/>
    </xf>
    <xf numFmtId="164" fontId="23" fillId="0" borderId="0" xfId="1" applyNumberFormat="1" applyFont="1" applyFill="1" applyBorder="1" applyAlignment="1">
      <alignment horizontal="right" vertical="center" wrapText="1"/>
    </xf>
    <xf numFmtId="0" fontId="32" fillId="0" borderId="11" xfId="0" applyFont="1" applyFill="1" applyBorder="1" applyAlignment="1">
      <alignment horizontal="right"/>
    </xf>
    <xf numFmtId="165" fontId="23" fillId="0" borderId="10" xfId="1" applyNumberFormat="1" applyFont="1" applyBorder="1" applyAlignment="1">
      <alignment horizontal="right" vertical="center" wrapText="1"/>
    </xf>
    <xf numFmtId="165" fontId="23" fillId="0" borderId="0" xfId="1" applyNumberFormat="1" applyFont="1" applyBorder="1" applyAlignment="1">
      <alignment horizontal="right" vertical="center" wrapText="1"/>
    </xf>
    <xf numFmtId="164" fontId="50" fillId="0" borderId="11" xfId="0" applyNumberFormat="1" applyFont="1" applyFill="1" applyBorder="1" applyAlignment="1">
      <alignment horizontal="right"/>
    </xf>
    <xf numFmtId="0" fontId="50" fillId="0" borderId="11" xfId="0" applyFont="1" applyFill="1" applyBorder="1" applyAlignment="1">
      <alignment horizontal="right"/>
    </xf>
    <xf numFmtId="1" fontId="50" fillId="0" borderId="11" xfId="0" applyNumberFormat="1" applyFont="1" applyFill="1" applyBorder="1" applyAlignment="1">
      <alignment horizontal="right"/>
    </xf>
    <xf numFmtId="164" fontId="23" fillId="4" borderId="10" xfId="1" applyNumberFormat="1" applyFont="1" applyFill="1" applyBorder="1" applyAlignment="1">
      <alignment horizontal="right" vertical="center" wrapText="1"/>
    </xf>
    <xf numFmtId="164" fontId="23" fillId="4" borderId="0" xfId="1" applyNumberFormat="1" applyFont="1" applyFill="1" applyBorder="1" applyAlignment="1">
      <alignment horizontal="right" vertical="center" wrapText="1"/>
    </xf>
    <xf numFmtId="164" fontId="50" fillId="4" borderId="11" xfId="0" applyNumberFormat="1" applyFont="1" applyFill="1" applyBorder="1" applyAlignment="1">
      <alignment horizontal="right"/>
    </xf>
    <xf numFmtId="0" fontId="54" fillId="0" borderId="0" xfId="0" applyFont="1" applyFill="1"/>
    <xf numFmtId="0" fontId="55" fillId="0" borderId="0" xfId="0" applyFont="1" applyFill="1"/>
    <xf numFmtId="3" fontId="23" fillId="14" borderId="0" xfId="0" applyNumberFormat="1" applyFont="1" applyFill="1" applyBorder="1" applyAlignment="1">
      <alignment horizontal="right" vertical="center" wrapText="1" readingOrder="1"/>
    </xf>
    <xf numFmtId="0" fontId="5" fillId="5" borderId="0" xfId="0" applyFont="1" applyFill="1"/>
    <xf numFmtId="0" fontId="37" fillId="5" borderId="0" xfId="0" applyFont="1" applyFill="1" applyBorder="1" applyAlignment="1">
      <alignment horizontal="center" vertical="center" textRotation="90" wrapText="1"/>
    </xf>
    <xf numFmtId="0" fontId="5" fillId="0" borderId="22" xfId="0" applyFont="1" applyBorder="1"/>
    <xf numFmtId="0" fontId="5" fillId="0" borderId="21" xfId="0" applyFont="1" applyBorder="1"/>
    <xf numFmtId="0" fontId="0" fillId="0" borderId="22" xfId="0" applyBorder="1"/>
    <xf numFmtId="0" fontId="5" fillId="0" borderId="22" xfId="0" applyFont="1" applyBorder="1" applyAlignment="1">
      <alignment wrapText="1"/>
    </xf>
    <xf numFmtId="0" fontId="32" fillId="0" borderId="9" xfId="0" applyFont="1" applyFill="1" applyBorder="1" applyAlignment="1">
      <alignment wrapText="1"/>
    </xf>
    <xf numFmtId="0" fontId="32" fillId="0" borderId="4" xfId="0" applyFont="1" applyFill="1" applyBorder="1" applyAlignment="1">
      <alignment vertical="center" wrapText="1" readingOrder="1"/>
    </xf>
    <xf numFmtId="0" fontId="32" fillId="0" borderId="1" xfId="0" applyFont="1" applyFill="1" applyBorder="1" applyAlignment="1">
      <alignment horizontal="right" vertical="center" wrapText="1" readingOrder="1"/>
    </xf>
    <xf numFmtId="0" fontId="32" fillId="0" borderId="4" xfId="0" applyFont="1" applyFill="1" applyBorder="1" applyAlignment="1">
      <alignment horizontal="right" vertical="center" wrapText="1" readingOrder="1"/>
    </xf>
    <xf numFmtId="3" fontId="19" fillId="0" borderId="4" xfId="0" applyNumberFormat="1" applyFont="1" applyBorder="1"/>
    <xf numFmtId="0" fontId="59" fillId="0" borderId="0" xfId="0" applyFont="1" applyFill="1"/>
    <xf numFmtId="0" fontId="23" fillId="0" borderId="4" xfId="0" applyFont="1" applyFill="1" applyBorder="1" applyAlignment="1">
      <alignment horizontal="right" vertical="center" wrapText="1" readingOrder="1"/>
    </xf>
    <xf numFmtId="3" fontId="23" fillId="0" borderId="4" xfId="0" applyNumberFormat="1" applyFont="1" applyFill="1" applyBorder="1" applyAlignment="1">
      <alignment horizontal="right" vertical="center" wrapText="1" readingOrder="1"/>
    </xf>
    <xf numFmtId="164" fontId="23" fillId="0" borderId="4" xfId="1" applyNumberFormat="1" applyFont="1" applyFill="1" applyBorder="1" applyAlignment="1">
      <alignment horizontal="right" vertical="center" wrapText="1"/>
    </xf>
    <xf numFmtId="164" fontId="23" fillId="0" borderId="4" xfId="1" applyNumberFormat="1" applyFont="1" applyFill="1" applyBorder="1" applyAlignment="1">
      <alignment horizontal="right" vertical="center" wrapText="1" readingOrder="1"/>
    </xf>
    <xf numFmtId="1" fontId="11" fillId="0" borderId="4" xfId="0" applyNumberFormat="1" applyFont="1" applyFill="1" applyBorder="1" applyAlignment="1">
      <alignment horizontal="right" vertical="center" wrapText="1" readingOrder="1"/>
    </xf>
    <xf numFmtId="0" fontId="23" fillId="0" borderId="4" xfId="0" applyNumberFormat="1" applyFont="1" applyFill="1" applyBorder="1" applyAlignment="1">
      <alignment horizontal="right" vertical="center" wrapText="1" readingOrder="1"/>
    </xf>
    <xf numFmtId="3" fontId="23" fillId="0" borderId="4" xfId="1" applyNumberFormat="1" applyFont="1" applyFill="1" applyBorder="1" applyAlignment="1">
      <alignment horizontal="right" vertical="center" wrapText="1"/>
    </xf>
    <xf numFmtId="2" fontId="23" fillId="0" borderId="4" xfId="1" applyNumberFormat="1" applyFont="1" applyFill="1" applyBorder="1" applyAlignment="1">
      <alignment horizontal="right" vertical="center" wrapText="1"/>
    </xf>
    <xf numFmtId="1" fontId="23" fillId="0" borderId="4" xfId="1" applyNumberFormat="1" applyFont="1" applyFill="1" applyBorder="1" applyAlignment="1">
      <alignment horizontal="right" vertical="center" wrapText="1"/>
    </xf>
    <xf numFmtId="2" fontId="23" fillId="0" borderId="4" xfId="1" applyNumberFormat="1" applyFont="1" applyFill="1" applyBorder="1" applyAlignment="1">
      <alignment horizontal="right" vertical="center" wrapText="1" readingOrder="1"/>
    </xf>
    <xf numFmtId="166" fontId="23" fillId="0" borderId="4" xfId="1" applyNumberFormat="1" applyFont="1" applyFill="1" applyBorder="1" applyAlignment="1">
      <alignment horizontal="right" vertical="center" wrapText="1"/>
    </xf>
    <xf numFmtId="164" fontId="23" fillId="0" borderId="10" xfId="1" applyNumberFormat="1" applyFont="1" applyFill="1" applyBorder="1" applyAlignment="1">
      <alignment horizontal="center" vertical="center" wrapText="1"/>
    </xf>
    <xf numFmtId="164" fontId="23" fillId="0" borderId="0" xfId="1" applyNumberFormat="1" applyFont="1" applyFill="1" applyBorder="1" applyAlignment="1">
      <alignment horizontal="center" vertical="center" wrapText="1"/>
    </xf>
    <xf numFmtId="164" fontId="50" fillId="0" borderId="11" xfId="0" applyNumberFormat="1" applyFont="1" applyFill="1" applyBorder="1" applyAlignment="1">
      <alignment horizontal="center"/>
    </xf>
    <xf numFmtId="164" fontId="11" fillId="0" borderId="4" xfId="1" applyNumberFormat="1" applyFont="1" applyFill="1" applyBorder="1" applyAlignment="1">
      <alignment horizontal="right" vertical="center" wrapText="1"/>
    </xf>
    <xf numFmtId="165" fontId="11" fillId="0" borderId="4" xfId="1" applyNumberFormat="1" applyFont="1" applyFill="1" applyBorder="1" applyAlignment="1">
      <alignment horizontal="right" vertical="center" wrapText="1" readingOrder="1"/>
    </xf>
    <xf numFmtId="164" fontId="11" fillId="0" borderId="4" xfId="1" applyNumberFormat="1" applyFont="1" applyFill="1" applyBorder="1" applyAlignment="1">
      <alignment horizontal="right" vertical="center" wrapText="1" readingOrder="1"/>
    </xf>
    <xf numFmtId="0" fontId="19" fillId="0" borderId="0" xfId="0" applyFont="1" applyFill="1" applyAlignment="1">
      <alignment horizontal="center"/>
    </xf>
    <xf numFmtId="0" fontId="40" fillId="0" borderId="15" xfId="0" applyFont="1" applyFill="1" applyBorder="1" applyAlignment="1">
      <alignment horizontal="left" wrapText="1" readingOrder="1"/>
    </xf>
    <xf numFmtId="0" fontId="33" fillId="0" borderId="0" xfId="0" applyFont="1" applyFill="1" applyAlignment="1">
      <alignment horizontal="center"/>
    </xf>
    <xf numFmtId="164" fontId="4" fillId="5" borderId="0" xfId="1" applyNumberFormat="1" applyFont="1" applyFill="1" applyBorder="1" applyAlignment="1">
      <alignment horizontal="right" vertical="center" wrapText="1"/>
    </xf>
    <xf numFmtId="0" fontId="0" fillId="0" borderId="1" xfId="0" applyBorder="1"/>
    <xf numFmtId="164" fontId="23" fillId="3" borderId="10" xfId="1" applyNumberFormat="1" applyFont="1" applyFill="1" applyBorder="1" applyAlignment="1">
      <alignment horizontal="right" vertical="center" wrapText="1"/>
    </xf>
    <xf numFmtId="164" fontId="4" fillId="5" borderId="10" xfId="1" applyNumberFormat="1" applyFont="1" applyFill="1" applyBorder="1" applyAlignment="1">
      <alignment horizontal="right" vertical="center" wrapText="1"/>
    </xf>
    <xf numFmtId="0" fontId="0" fillId="0" borderId="4" xfId="0" applyBorder="1"/>
    <xf numFmtId="0" fontId="0" fillId="3" borderId="4" xfId="0" applyFill="1" applyBorder="1"/>
    <xf numFmtId="0" fontId="2" fillId="0" borderId="0" xfId="0" applyFont="1"/>
    <xf numFmtId="0" fontId="0" fillId="0" borderId="4" xfId="0" applyFill="1" applyBorder="1" applyAlignment="1">
      <alignment horizontal="left" vertical="top" wrapText="1"/>
    </xf>
    <xf numFmtId="3" fontId="0" fillId="0" borderId="4" xfId="0" applyNumberFormat="1" applyBorder="1"/>
    <xf numFmtId="0" fontId="0" fillId="0" borderId="4" xfId="0" applyBorder="1" applyAlignment="1">
      <alignment horizontal="left" vertical="top" wrapText="1"/>
    </xf>
    <xf numFmtId="0" fontId="0" fillId="0" borderId="10" xfId="0" applyBorder="1" applyAlignment="1">
      <alignment horizontal="left" vertical="top" wrapText="1"/>
    </xf>
    <xf numFmtId="0" fontId="0" fillId="3" borderId="4" xfId="0" applyFill="1" applyBorder="1" applyAlignment="1">
      <alignment horizontal="left" vertical="top" wrapText="1"/>
    </xf>
    <xf numFmtId="3" fontId="0" fillId="3" borderId="4" xfId="0" applyNumberFormat="1" applyFill="1" applyBorder="1"/>
    <xf numFmtId="0" fontId="2" fillId="0" borderId="0" xfId="0" applyFont="1" applyBorder="1" applyAlignment="1">
      <alignment vertical="center"/>
    </xf>
    <xf numFmtId="0" fontId="60" fillId="16" borderId="0" xfId="0" applyFont="1" applyFill="1" applyBorder="1" applyAlignment="1">
      <alignment vertical="center"/>
    </xf>
    <xf numFmtId="0" fontId="60" fillId="9" borderId="0" xfId="0" applyFont="1" applyFill="1" applyBorder="1" applyAlignment="1">
      <alignment vertical="center"/>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3" fontId="0" fillId="0" borderId="0" xfId="0" applyNumberFormat="1" applyBorder="1"/>
    <xf numFmtId="167" fontId="0" fillId="0" borderId="4" xfId="0" applyNumberFormat="1" applyFont="1" applyBorder="1" applyAlignment="1">
      <alignment horizontal="right"/>
    </xf>
    <xf numFmtId="167" fontId="0" fillId="0" borderId="4" xfId="0" applyNumberFormat="1" applyFont="1" applyBorder="1"/>
    <xf numFmtId="3" fontId="0" fillId="0" borderId="4" xfId="0" applyNumberFormat="1" applyFont="1" applyBorder="1"/>
    <xf numFmtId="0" fontId="0" fillId="0" borderId="4" xfId="0" applyBorder="1" applyAlignment="1">
      <alignment horizontal="right"/>
    </xf>
    <xf numFmtId="0" fontId="60" fillId="9" borderId="23" xfId="0" applyFont="1" applyFill="1" applyBorder="1" applyAlignment="1"/>
    <xf numFmtId="0" fontId="0" fillId="0" borderId="0" xfId="0" applyBorder="1" applyAlignment="1">
      <alignment horizontal="left" vertical="top" wrapText="1"/>
    </xf>
    <xf numFmtId="0" fontId="0" fillId="0" borderId="0" xfId="0" applyBorder="1" applyAlignment="1"/>
    <xf numFmtId="0" fontId="60" fillId="16" borderId="0" xfId="0" applyFont="1" applyFill="1" applyBorder="1" applyAlignment="1"/>
    <xf numFmtId="0" fontId="2" fillId="3" borderId="4" xfId="0" applyFont="1" applyFill="1" applyBorder="1"/>
    <xf numFmtId="0" fontId="0" fillId="3" borderId="0" xfId="0" applyFill="1" applyBorder="1" applyAlignment="1">
      <alignment horizontal="center"/>
    </xf>
    <xf numFmtId="0" fontId="0" fillId="3" borderId="4" xfId="0" applyFill="1" applyBorder="1" applyAlignment="1">
      <alignment horizontal="center"/>
    </xf>
    <xf numFmtId="0" fontId="2" fillId="3" borderId="4" xfId="0" applyFont="1" applyFill="1" applyBorder="1" applyAlignment="1">
      <alignment horizontal="left"/>
    </xf>
    <xf numFmtId="3" fontId="0" fillId="0" borderId="10" xfId="0" applyNumberFormat="1" applyFont="1" applyBorder="1"/>
    <xf numFmtId="0" fontId="60" fillId="9" borderId="0" xfId="0" applyFont="1" applyFill="1" applyBorder="1" applyAlignment="1">
      <alignment horizontal="right" vertical="top" wrapText="1"/>
    </xf>
    <xf numFmtId="0" fontId="0" fillId="0" borderId="0" xfId="0" applyBorder="1" applyAlignment="1">
      <alignment horizontal="left"/>
    </xf>
    <xf numFmtId="0" fontId="60" fillId="9" borderId="0" xfId="0" applyFont="1" applyFill="1" applyBorder="1" applyAlignment="1">
      <alignment horizontal="left" vertical="top" wrapText="1" indent="26"/>
    </xf>
    <xf numFmtId="0" fontId="0" fillId="0" borderId="1" xfId="0" applyBorder="1" applyAlignment="1">
      <alignment horizontal="left" vertical="top" wrapText="1"/>
    </xf>
    <xf numFmtId="0" fontId="2" fillId="0" borderId="4" xfId="0" applyFont="1" applyBorder="1" applyAlignment="1">
      <alignment horizontal="left" vertical="top" wrapText="1"/>
    </xf>
    <xf numFmtId="167" fontId="2" fillId="0" borderId="4" xfId="0" applyNumberFormat="1" applyFont="1" applyBorder="1" applyAlignment="1">
      <alignment horizontal="right"/>
    </xf>
    <xf numFmtId="0" fontId="0" fillId="3" borderId="1" xfId="0" applyFill="1" applyBorder="1" applyAlignment="1">
      <alignment horizontal="left" vertical="top" wrapText="1"/>
    </xf>
    <xf numFmtId="0" fontId="0" fillId="3" borderId="10" xfId="0" applyFill="1" applyBorder="1"/>
    <xf numFmtId="0" fontId="60" fillId="9" borderId="20" xfId="0" applyFont="1" applyFill="1" applyBorder="1" applyAlignment="1">
      <alignment horizontal="left" vertical="top" wrapText="1" indent="26"/>
    </xf>
    <xf numFmtId="0" fontId="60" fillId="16" borderId="0" xfId="0" applyFont="1" applyFill="1" applyBorder="1" applyAlignment="1">
      <alignment horizontal="right" vertical="top" wrapText="1"/>
    </xf>
    <xf numFmtId="164" fontId="4" fillId="0" borderId="0" xfId="1" applyNumberFormat="1" applyFont="1" applyFill="1" applyBorder="1" applyAlignment="1">
      <alignment horizontal="right" vertical="center" wrapText="1"/>
    </xf>
    <xf numFmtId="0" fontId="0" fillId="5" borderId="10" xfId="0" applyFill="1" applyBorder="1"/>
    <xf numFmtId="167" fontId="0" fillId="0" borderId="10" xfId="0" applyNumberFormat="1" applyFont="1" applyBorder="1"/>
    <xf numFmtId="0" fontId="0" fillId="0" borderId="10" xfId="0" applyBorder="1"/>
    <xf numFmtId="0" fontId="60" fillId="5" borderId="0" xfId="0" applyFont="1" applyFill="1" applyBorder="1" applyAlignment="1">
      <alignment vertical="center"/>
    </xf>
    <xf numFmtId="0" fontId="60" fillId="9" borderId="0" xfId="0" applyFont="1" applyFill="1" applyBorder="1" applyAlignment="1">
      <alignment horizontal="right" vertical="center"/>
    </xf>
    <xf numFmtId="0" fontId="0" fillId="17" borderId="4" xfId="0" applyFill="1" applyBorder="1" applyAlignment="1">
      <alignment horizontal="left" vertical="top" wrapText="1"/>
    </xf>
    <xf numFmtId="0" fontId="0" fillId="0" borderId="4" xfId="0" applyBorder="1" applyAlignment="1">
      <alignment vertical="top" wrapText="1"/>
    </xf>
    <xf numFmtId="0" fontId="23" fillId="0" borderId="0" xfId="0" applyFont="1" applyFill="1" applyBorder="1" applyAlignment="1">
      <alignment horizontal="right" vertical="center" wrapText="1" readingOrder="1"/>
    </xf>
    <xf numFmtId="1" fontId="5" fillId="0" borderId="0" xfId="0" applyNumberFormat="1" applyFont="1" applyFill="1" applyBorder="1" applyAlignment="1">
      <alignment horizontal="right" vertical="center" wrapText="1" readingOrder="1"/>
    </xf>
    <xf numFmtId="0" fontId="23" fillId="5" borderId="0" xfId="0" applyFont="1" applyFill="1" applyBorder="1" applyAlignment="1">
      <alignment horizontal="right" vertical="center" wrapText="1" readingOrder="1"/>
    </xf>
    <xf numFmtId="0" fontId="0" fillId="18" borderId="4" xfId="0" applyFill="1" applyBorder="1" applyAlignment="1">
      <alignment horizontal="left" vertical="top" wrapText="1"/>
    </xf>
    <xf numFmtId="0" fontId="0" fillId="18" borderId="0" xfId="0" applyFill="1" applyBorder="1" applyAlignment="1">
      <alignment horizontal="left" vertical="top" wrapText="1"/>
    </xf>
    <xf numFmtId="167" fontId="0" fillId="18" borderId="4" xfId="0" applyNumberFormat="1" applyFont="1" applyFill="1" applyBorder="1"/>
    <xf numFmtId="167" fontId="0" fillId="18" borderId="4" xfId="0" applyNumberFormat="1" applyFont="1" applyFill="1" applyBorder="1" applyAlignment="1">
      <alignment horizontal="right"/>
    </xf>
    <xf numFmtId="167" fontId="0" fillId="18" borderId="0" xfId="0" applyNumberFormat="1" applyFont="1" applyFill="1" applyBorder="1" applyAlignment="1">
      <alignment horizontal="right"/>
    </xf>
    <xf numFmtId="0" fontId="32" fillId="0" borderId="4" xfId="0" applyFont="1" applyBorder="1" applyAlignment="1">
      <alignment horizontal="right" vertical="center" wrapText="1" readingOrder="1"/>
    </xf>
    <xf numFmtId="3" fontId="19" fillId="0" borderId="8" xfId="0" applyNumberFormat="1" applyFont="1" applyBorder="1"/>
    <xf numFmtId="0" fontId="32" fillId="0" borderId="8" xfId="0" applyFont="1" applyBorder="1" applyAlignment="1">
      <alignment horizontal="right" vertical="center" wrapText="1" readingOrder="1"/>
    </xf>
    <xf numFmtId="3" fontId="2" fillId="0" borderId="27" xfId="0" applyNumberFormat="1" applyFont="1" applyBorder="1"/>
    <xf numFmtId="0" fontId="32" fillId="0" borderId="27" xfId="0" applyFont="1" applyBorder="1" applyAlignment="1">
      <alignment horizontal="right" vertical="center" wrapText="1" readingOrder="1"/>
    </xf>
    <xf numFmtId="3" fontId="19" fillId="0" borderId="27" xfId="0" applyNumberFormat="1" applyFont="1" applyBorder="1"/>
    <xf numFmtId="164" fontId="12" fillId="9" borderId="1" xfId="1" applyNumberFormat="1" applyFont="1" applyFill="1" applyBorder="1" applyAlignment="1">
      <alignment horizontal="center" vertical="center" wrapText="1"/>
    </xf>
    <xf numFmtId="0" fontId="65" fillId="0" borderId="0" xfId="0" applyFont="1" applyFill="1"/>
    <xf numFmtId="0" fontId="62" fillId="0" borderId="0" xfId="0" applyFont="1"/>
    <xf numFmtId="0" fontId="63" fillId="0" borderId="0" xfId="0" applyFont="1" applyAlignment="1">
      <alignment vertical="top"/>
    </xf>
    <xf numFmtId="0" fontId="64" fillId="0" borderId="0" xfId="0" applyFont="1"/>
    <xf numFmtId="166" fontId="23" fillId="3" borderId="4" xfId="1" applyNumberFormat="1" applyFont="1" applyFill="1" applyBorder="1" applyAlignment="1">
      <alignment horizontal="right" vertical="center" wrapText="1" readingOrder="1"/>
    </xf>
    <xf numFmtId="166" fontId="23" fillId="0" borderId="4" xfId="1" applyNumberFormat="1" applyFont="1" applyFill="1" applyBorder="1" applyAlignment="1">
      <alignment horizontal="right" vertical="center" wrapText="1" readingOrder="1"/>
    </xf>
    <xf numFmtId="168" fontId="23" fillId="4" borderId="10" xfId="1" applyNumberFormat="1" applyFont="1" applyFill="1" applyBorder="1" applyAlignment="1">
      <alignment horizontal="right" vertical="center" wrapText="1"/>
    </xf>
    <xf numFmtId="168" fontId="23" fillId="4" borderId="0" xfId="1" applyNumberFormat="1" applyFont="1" applyFill="1" applyBorder="1" applyAlignment="1">
      <alignment horizontal="right" vertical="center" wrapText="1"/>
    </xf>
    <xf numFmtId="168" fontId="50" fillId="4" borderId="11" xfId="0" applyNumberFormat="1" applyFont="1" applyFill="1" applyBorder="1" applyAlignment="1">
      <alignment horizontal="right"/>
    </xf>
    <xf numFmtId="0" fontId="32" fillId="0" borderId="0" xfId="0" applyFont="1" applyBorder="1" applyAlignment="1">
      <alignment horizontal="center" vertical="center" textRotation="90" wrapText="1"/>
    </xf>
    <xf numFmtId="0" fontId="19" fillId="0" borderId="0" xfId="0" applyFont="1" applyFill="1" applyBorder="1" applyAlignment="1">
      <alignment horizontal="right"/>
    </xf>
    <xf numFmtId="164" fontId="48" fillId="5" borderId="0" xfId="1" applyNumberFormat="1" applyFont="1" applyFill="1" applyBorder="1" applyAlignment="1">
      <alignment horizontal="right" vertical="center" wrapText="1"/>
    </xf>
    <xf numFmtId="0" fontId="48" fillId="5" borderId="0" xfId="1" applyNumberFormat="1" applyFont="1" applyFill="1" applyBorder="1" applyAlignment="1">
      <alignment horizontal="right" vertical="center" wrapText="1"/>
    </xf>
    <xf numFmtId="0" fontId="19" fillId="14" borderId="0" xfId="0" applyFont="1" applyFill="1" applyBorder="1" applyAlignment="1">
      <alignment horizontal="right"/>
    </xf>
    <xf numFmtId="164" fontId="4" fillId="0" borderId="4" xfId="1" applyNumberFormat="1" applyFont="1" applyFill="1" applyBorder="1" applyAlignment="1">
      <alignment horizontal="right" vertical="center" wrapText="1" readingOrder="1"/>
    </xf>
    <xf numFmtId="0" fontId="5" fillId="0" borderId="0" xfId="0" applyFont="1" applyFill="1" applyBorder="1"/>
    <xf numFmtId="164" fontId="12" fillId="5" borderId="0" xfId="1" applyNumberFormat="1" applyFont="1" applyFill="1" applyBorder="1" applyAlignment="1">
      <alignment horizontal="right" wrapText="1" indent="2"/>
    </xf>
    <xf numFmtId="9" fontId="50" fillId="0" borderId="11" xfId="4" applyFont="1" applyFill="1" applyBorder="1" applyAlignment="1">
      <alignment horizontal="center"/>
    </xf>
    <xf numFmtId="0" fontId="68" fillId="0" borderId="0" xfId="0" applyFont="1" applyAlignment="1">
      <alignment wrapText="1"/>
    </xf>
    <xf numFmtId="0" fontId="5" fillId="14" borderId="4" xfId="0" applyFont="1" applyFill="1" applyBorder="1" applyAlignment="1">
      <alignment horizontal="left" vertical="center" wrapText="1" indent="1" readingOrder="1"/>
    </xf>
    <xf numFmtId="0" fontId="71" fillId="21" borderId="32" xfId="0" applyFont="1" applyFill="1" applyBorder="1" applyAlignment="1">
      <alignment wrapText="1" readingOrder="1"/>
    </xf>
    <xf numFmtId="0" fontId="71" fillId="22" borderId="32" xfId="0" applyFont="1" applyFill="1" applyBorder="1" applyAlignment="1">
      <alignment wrapText="1" readingOrder="1"/>
    </xf>
    <xf numFmtId="0" fontId="72" fillId="0" borderId="33" xfId="0" applyFont="1" applyBorder="1" applyAlignment="1">
      <alignment wrapText="1" readingOrder="1"/>
    </xf>
    <xf numFmtId="0" fontId="71" fillId="21" borderId="34" xfId="0" applyFont="1" applyFill="1" applyBorder="1" applyAlignment="1">
      <alignment wrapText="1" readingOrder="1"/>
    </xf>
    <xf numFmtId="0" fontId="71" fillId="22" borderId="34" xfId="0" applyFont="1" applyFill="1" applyBorder="1" applyAlignment="1">
      <alignment wrapText="1" readingOrder="1"/>
    </xf>
    <xf numFmtId="0" fontId="74" fillId="20" borderId="4" xfId="0" applyFont="1" applyFill="1" applyBorder="1" applyAlignment="1">
      <alignment wrapText="1"/>
    </xf>
    <xf numFmtId="0" fontId="70" fillId="0" borderId="0" xfId="0" applyFont="1" applyAlignment="1">
      <alignment wrapText="1"/>
    </xf>
    <xf numFmtId="0" fontId="60" fillId="14" borderId="0" xfId="0" applyFont="1" applyFill="1" applyBorder="1" applyAlignment="1">
      <alignment horizontal="right" vertical="center"/>
    </xf>
    <xf numFmtId="0" fontId="2" fillId="3" borderId="17" xfId="0" applyFont="1" applyFill="1" applyBorder="1" applyAlignment="1">
      <alignment horizontal="right" vertical="top" wrapText="1"/>
    </xf>
    <xf numFmtId="0" fontId="77" fillId="13" borderId="21" xfId="0" applyFont="1" applyFill="1" applyBorder="1" applyAlignment="1">
      <alignment vertical="center" wrapText="1"/>
    </xf>
    <xf numFmtId="3" fontId="79" fillId="23" borderId="31" xfId="0" applyNumberFormat="1" applyFont="1" applyFill="1" applyBorder="1" applyAlignment="1">
      <alignment wrapText="1"/>
    </xf>
    <xf numFmtId="3" fontId="79" fillId="23" borderId="36" xfId="0" applyNumberFormat="1" applyFont="1" applyFill="1" applyBorder="1" applyAlignment="1">
      <alignment wrapText="1"/>
    </xf>
    <xf numFmtId="3" fontId="4" fillId="5" borderId="4" xfId="1" applyNumberFormat="1" applyFont="1" applyFill="1" applyBorder="1" applyAlignment="1">
      <alignment horizontal="right" vertical="center" wrapText="1" readingOrder="1"/>
    </xf>
    <xf numFmtId="0" fontId="2" fillId="3" borderId="17" xfId="0" applyNumberFormat="1" applyFont="1" applyFill="1" applyBorder="1" applyAlignment="1">
      <alignment horizontal="right" vertical="top" wrapText="1"/>
    </xf>
    <xf numFmtId="0" fontId="69" fillId="20" borderId="0" xfId="0" applyNumberFormat="1" applyFont="1" applyFill="1" applyAlignment="1">
      <alignment horizontal="right" wrapText="1"/>
    </xf>
    <xf numFmtId="0" fontId="69" fillId="20" borderId="1" xfId="0" applyFont="1" applyFill="1" applyBorder="1" applyAlignment="1">
      <alignment horizontal="right" wrapText="1"/>
    </xf>
    <xf numFmtId="2" fontId="69" fillId="20" borderId="1" xfId="0" applyNumberFormat="1" applyFont="1" applyFill="1" applyBorder="1" applyAlignment="1">
      <alignment horizontal="right" vertical="top" wrapText="1"/>
    </xf>
    <xf numFmtId="2" fontId="69" fillId="20" borderId="1" xfId="0" applyNumberFormat="1" applyFont="1" applyFill="1" applyBorder="1" applyAlignment="1">
      <alignment horizontal="right" wrapText="1"/>
    </xf>
    <xf numFmtId="0" fontId="69" fillId="20" borderId="1" xfId="0" applyFont="1" applyFill="1" applyBorder="1" applyAlignment="1">
      <alignment wrapText="1"/>
    </xf>
    <xf numFmtId="0" fontId="69" fillId="20" borderId="1" xfId="0" applyNumberFormat="1" applyFont="1" applyFill="1" applyBorder="1" applyAlignment="1">
      <alignment horizontal="right" wrapText="1"/>
    </xf>
    <xf numFmtId="0" fontId="23" fillId="3" borderId="4" xfId="1" applyNumberFormat="1" applyFont="1" applyFill="1" applyBorder="1" applyAlignment="1">
      <alignment horizontal="right" vertical="center" wrapText="1"/>
    </xf>
    <xf numFmtId="1" fontId="23" fillId="13" borderId="4" xfId="1" applyNumberFormat="1" applyFont="1" applyFill="1" applyBorder="1" applyAlignment="1">
      <alignment horizontal="right" vertical="center" wrapText="1" readingOrder="1"/>
    </xf>
    <xf numFmtId="0" fontId="5" fillId="24" borderId="1" xfId="0" applyFont="1" applyFill="1" applyBorder="1" applyAlignment="1">
      <alignment horizontal="left" vertical="center" wrapText="1" readingOrder="1"/>
    </xf>
    <xf numFmtId="0" fontId="4" fillId="24" borderId="1" xfId="0" applyFont="1" applyFill="1" applyBorder="1" applyAlignment="1">
      <alignment horizontal="left" vertical="center" wrapText="1" readingOrder="1"/>
    </xf>
    <xf numFmtId="0" fontId="68" fillId="0" borderId="37" xfId="0" applyFont="1" applyBorder="1" applyAlignment="1">
      <alignment horizontal="right" vertical="center"/>
    </xf>
    <xf numFmtId="9" fontId="80" fillId="0" borderId="0" xfId="0" applyNumberFormat="1" applyFont="1" applyBorder="1" applyAlignment="1">
      <alignment horizontal="center" vertical="center" wrapText="1"/>
    </xf>
    <xf numFmtId="0" fontId="80" fillId="0" borderId="0" xfId="0" applyFont="1" applyBorder="1" applyAlignment="1">
      <alignment horizontal="center" vertical="center" wrapText="1"/>
    </xf>
    <xf numFmtId="10" fontId="68" fillId="0" borderId="0" xfId="0" applyNumberFormat="1" applyFont="1" applyBorder="1" applyAlignment="1">
      <alignment horizontal="right" vertical="center"/>
    </xf>
    <xf numFmtId="0" fontId="68" fillId="0" borderId="0" xfId="0" applyFont="1" applyBorder="1" applyAlignment="1">
      <alignment horizontal="right" vertical="center"/>
    </xf>
    <xf numFmtId="9" fontId="80" fillId="5" borderId="0" xfId="0" applyNumberFormat="1" applyFont="1" applyFill="1" applyBorder="1" applyAlignment="1">
      <alignment horizontal="center" vertical="center" wrapText="1"/>
    </xf>
    <xf numFmtId="0" fontId="80" fillId="5" borderId="0" xfId="0" applyFont="1" applyFill="1" applyBorder="1" applyAlignment="1">
      <alignment horizontal="center" vertical="center" wrapText="1"/>
    </xf>
    <xf numFmtId="10" fontId="68" fillId="5" borderId="0" xfId="0" applyNumberFormat="1" applyFont="1" applyFill="1" applyBorder="1" applyAlignment="1">
      <alignment horizontal="right" vertical="center"/>
    </xf>
    <xf numFmtId="0" fontId="68" fillId="5" borderId="0" xfId="0" applyFont="1" applyFill="1" applyBorder="1" applyAlignment="1">
      <alignment horizontal="right" vertical="center"/>
    </xf>
    <xf numFmtId="1" fontId="23" fillId="0" borderId="10" xfId="4" applyNumberFormat="1" applyFont="1" applyFill="1" applyBorder="1" applyAlignment="1">
      <alignment horizontal="center" vertical="center" wrapText="1"/>
    </xf>
    <xf numFmtId="1" fontId="23" fillId="0" borderId="0" xfId="4" applyNumberFormat="1" applyFont="1" applyFill="1" applyBorder="1" applyAlignment="1">
      <alignment horizontal="center" vertical="center" wrapText="1"/>
    </xf>
    <xf numFmtId="0" fontId="19" fillId="5" borderId="0" xfId="0" applyFont="1" applyFill="1" applyBorder="1" applyAlignment="1">
      <alignment horizontal="right"/>
    </xf>
    <xf numFmtId="0" fontId="5" fillId="5" borderId="0" xfId="0" applyFont="1" applyFill="1" applyBorder="1"/>
    <xf numFmtId="164" fontId="23" fillId="5" borderId="0" xfId="1" applyNumberFormat="1" applyFont="1" applyFill="1" applyBorder="1" applyAlignment="1">
      <alignment horizontal="right" vertical="center" wrapText="1"/>
    </xf>
    <xf numFmtId="0" fontId="82" fillId="6" borderId="0" xfId="5" applyFont="1" applyFill="1"/>
    <xf numFmtId="0" fontId="82" fillId="0" borderId="0" xfId="5" applyFont="1"/>
    <xf numFmtId="0" fontId="84" fillId="5" borderId="0" xfId="0" applyFont="1" applyFill="1" applyAlignment="1">
      <alignment vertical="center"/>
    </xf>
    <xf numFmtId="0" fontId="84" fillId="0" borderId="0" xfId="0" applyFont="1" applyAlignment="1">
      <alignment vertical="center"/>
    </xf>
    <xf numFmtId="0" fontId="25" fillId="5" borderId="38" xfId="5" applyFill="1" applyBorder="1" applyAlignment="1">
      <alignment horizontal="center"/>
    </xf>
    <xf numFmtId="0" fontId="25" fillId="5" borderId="0" xfId="5" applyFill="1" applyAlignment="1">
      <alignment horizontal="center"/>
    </xf>
    <xf numFmtId="0" fontId="86" fillId="0" borderId="39" xfId="6" applyFont="1" applyBorder="1" applyAlignment="1">
      <alignment horizontal="center" wrapText="1"/>
    </xf>
    <xf numFmtId="0" fontId="25" fillId="6" borderId="0" xfId="5" applyFill="1"/>
    <xf numFmtId="169" fontId="86" fillId="0" borderId="40" xfId="0" applyNumberFormat="1" applyFont="1" applyBorder="1" applyAlignment="1">
      <alignment horizontal="right" vertical="center" wrapText="1"/>
    </xf>
    <xf numFmtId="0" fontId="25" fillId="0" borderId="0" xfId="5"/>
    <xf numFmtId="166" fontId="86" fillId="0" borderId="42" xfId="6" applyNumberFormat="1" applyFont="1" applyBorder="1" applyAlignment="1">
      <alignment horizontal="right"/>
    </xf>
    <xf numFmtId="166" fontId="86" fillId="0" borderId="0" xfId="6" applyNumberFormat="1" applyFont="1" applyAlignment="1">
      <alignment horizontal="right"/>
    </xf>
    <xf numFmtId="0" fontId="25" fillId="0" borderId="0" xfId="5" applyAlignment="1">
      <alignment wrapText="1"/>
    </xf>
    <xf numFmtId="0" fontId="25" fillId="6" borderId="11" xfId="5" applyFill="1" applyBorder="1"/>
    <xf numFmtId="166" fontId="86" fillId="0" borderId="11" xfId="6" applyNumberFormat="1" applyFont="1" applyBorder="1" applyAlignment="1">
      <alignment horizontal="right"/>
    </xf>
    <xf numFmtId="0" fontId="87" fillId="0" borderId="12" xfId="5" applyFont="1" applyBorder="1" applyAlignment="1">
      <alignment wrapText="1"/>
    </xf>
    <xf numFmtId="0" fontId="87" fillId="0" borderId="0" xfId="5" applyFont="1" applyAlignment="1">
      <alignment wrapText="1"/>
    </xf>
    <xf numFmtId="0" fontId="25" fillId="6" borderId="1" xfId="5" applyFill="1" applyBorder="1"/>
    <xf numFmtId="0" fontId="25" fillId="0" borderId="1" xfId="5" applyBorder="1"/>
    <xf numFmtId="0" fontId="25" fillId="5" borderId="38" xfId="5" applyFill="1" applyBorder="1"/>
    <xf numFmtId="0" fontId="86" fillId="0" borderId="39" xfId="6" applyFont="1" applyBorder="1" applyAlignment="1">
      <alignment wrapText="1"/>
    </xf>
    <xf numFmtId="166" fontId="86" fillId="5" borderId="42" xfId="6" applyNumberFormat="1" applyFont="1" applyFill="1" applyBorder="1" applyAlignment="1">
      <alignment horizontal="right"/>
    </xf>
    <xf numFmtId="166" fontId="86" fillId="5" borderId="0" xfId="6" applyNumberFormat="1" applyFont="1" applyFill="1" applyAlignment="1">
      <alignment horizontal="right"/>
    </xf>
    <xf numFmtId="166" fontId="86" fillId="0" borderId="10" xfId="6" applyNumberFormat="1" applyFont="1" applyBorder="1" applyAlignment="1">
      <alignment horizontal="right"/>
    </xf>
    <xf numFmtId="166" fontId="86" fillId="5" borderId="10" xfId="6" applyNumberFormat="1" applyFont="1" applyFill="1" applyBorder="1" applyAlignment="1">
      <alignment horizontal="right"/>
    </xf>
    <xf numFmtId="166" fontId="86" fillId="5" borderId="43" xfId="6" applyNumberFormat="1" applyFont="1" applyFill="1" applyBorder="1" applyAlignment="1">
      <alignment horizontal="right"/>
    </xf>
    <xf numFmtId="166" fontId="86" fillId="5" borderId="26" xfId="6" applyNumberFormat="1" applyFont="1" applyFill="1" applyBorder="1" applyAlignment="1">
      <alignment horizontal="right"/>
    </xf>
    <xf numFmtId="166" fontId="86" fillId="0" borderId="1" xfId="6" applyNumberFormat="1" applyFont="1" applyBorder="1" applyAlignment="1">
      <alignment horizontal="right"/>
    </xf>
    <xf numFmtId="166" fontId="86" fillId="5" borderId="1" xfId="6" applyNumberFormat="1" applyFont="1" applyFill="1" applyBorder="1" applyAlignment="1">
      <alignment horizontal="right"/>
    </xf>
    <xf numFmtId="166" fontId="86" fillId="5" borderId="25" xfId="6" applyNumberFormat="1" applyFont="1" applyFill="1" applyBorder="1" applyAlignment="1">
      <alignment horizontal="right"/>
    </xf>
    <xf numFmtId="166" fontId="86" fillId="5" borderId="11" xfId="6" applyNumberFormat="1" applyFont="1" applyFill="1" applyBorder="1" applyAlignment="1">
      <alignment horizontal="right"/>
    </xf>
    <xf numFmtId="0" fontId="25" fillId="5" borderId="0" xfId="5" applyFill="1"/>
    <xf numFmtId="0" fontId="84" fillId="5" borderId="0" xfId="5" applyFont="1" applyFill="1" applyAlignment="1">
      <alignment vertical="center"/>
    </xf>
    <xf numFmtId="0" fontId="84" fillId="0" borderId="0" xfId="5" applyFont="1" applyAlignment="1">
      <alignment vertical="center"/>
    </xf>
    <xf numFmtId="0" fontId="32" fillId="5" borderId="0" xfId="0" applyFont="1" applyFill="1" applyBorder="1" applyAlignment="1">
      <alignment vertical="center" wrapText="1" readingOrder="1"/>
    </xf>
    <xf numFmtId="0" fontId="40" fillId="5" borderId="0" xfId="0" applyFont="1" applyFill="1" applyBorder="1" applyAlignment="1">
      <alignment wrapText="1" readingOrder="1"/>
    </xf>
    <xf numFmtId="0" fontId="12" fillId="5" borderId="0" xfId="0" applyFont="1" applyFill="1" applyBorder="1" applyAlignment="1">
      <alignment wrapText="1" readingOrder="1"/>
    </xf>
    <xf numFmtId="0" fontId="32" fillId="5" borderId="0" xfId="0" applyFont="1" applyFill="1" applyBorder="1" applyAlignment="1">
      <alignment vertical="center" textRotation="90" wrapText="1"/>
    </xf>
    <xf numFmtId="0" fontId="19" fillId="3" borderId="0" xfId="0" applyFont="1" applyFill="1" applyBorder="1" applyAlignment="1">
      <alignment horizontal="right" vertical="center"/>
    </xf>
    <xf numFmtId="0" fontId="89" fillId="5" borderId="0" xfId="5" applyFont="1" applyFill="1" applyAlignment="1">
      <alignment vertical="center"/>
    </xf>
    <xf numFmtId="0" fontId="90" fillId="0" borderId="4" xfId="0" applyFont="1" applyBorder="1" applyAlignment="1">
      <alignment horizontal="right" wrapText="1"/>
    </xf>
    <xf numFmtId="0" fontId="33" fillId="0" borderId="0" xfId="0" applyFont="1" applyFill="1" applyAlignment="1">
      <alignment horizontal="left"/>
    </xf>
    <xf numFmtId="0" fontId="84" fillId="5" borderId="0" xfId="5" applyFont="1" applyFill="1" applyBorder="1" applyAlignment="1">
      <alignment vertical="center"/>
    </xf>
    <xf numFmtId="0" fontId="25" fillId="5" borderId="0" xfId="5" applyFill="1" applyBorder="1" applyAlignment="1">
      <alignment horizontal="center"/>
    </xf>
    <xf numFmtId="0" fontId="25" fillId="5" borderId="0" xfId="5" applyFill="1" applyBorder="1"/>
    <xf numFmtId="0" fontId="0" fillId="5" borderId="0" xfId="0" applyFill="1" applyBorder="1"/>
    <xf numFmtId="166" fontId="25" fillId="5" borderId="0" xfId="5" applyNumberFormat="1" applyFill="1" applyBorder="1"/>
    <xf numFmtId="0" fontId="91" fillId="5" borderId="0" xfId="0" applyFont="1" applyFill="1" applyBorder="1" applyAlignment="1">
      <alignment horizontal="left" vertical="center" wrapText="1"/>
    </xf>
    <xf numFmtId="0" fontId="92" fillId="5" borderId="0"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70" fillId="5" borderId="0" xfId="0" applyFont="1" applyFill="1" applyBorder="1" applyAlignment="1">
      <alignment wrapText="1"/>
    </xf>
    <xf numFmtId="0" fontId="73" fillId="5" borderId="0" xfId="0" applyFont="1" applyFill="1" applyBorder="1" applyAlignment="1">
      <alignment horizontal="center" vertical="center" textRotation="90" wrapText="1"/>
    </xf>
    <xf numFmtId="0" fontId="91" fillId="0" borderId="0" xfId="0" applyFont="1" applyBorder="1" applyAlignment="1">
      <alignment horizontal="center" vertical="center" wrapText="1"/>
    </xf>
    <xf numFmtId="0" fontId="91" fillId="0" borderId="1" xfId="0" applyFont="1" applyBorder="1" applyAlignment="1">
      <alignment horizontal="center" vertical="center" wrapText="1"/>
    </xf>
    <xf numFmtId="0" fontId="12" fillId="9" borderId="2" xfId="0" applyFont="1" applyFill="1" applyBorder="1" applyAlignment="1">
      <alignment horizontal="left" vertical="center" wrapText="1" readingOrder="1"/>
    </xf>
    <xf numFmtId="0" fontId="12" fillId="9" borderId="44" xfId="0" applyFont="1" applyFill="1" applyBorder="1" applyAlignment="1">
      <alignment horizontal="left" vertical="center" readingOrder="1"/>
    </xf>
    <xf numFmtId="0" fontId="12" fillId="9" borderId="15" xfId="0" applyFont="1" applyFill="1" applyBorder="1" applyAlignment="1">
      <alignment horizontal="center" vertical="center" wrapText="1" readingOrder="1"/>
    </xf>
    <xf numFmtId="0" fontId="12" fillId="9" borderId="0" xfId="0" applyFont="1" applyFill="1" applyBorder="1" applyAlignment="1">
      <alignment horizontal="left" vertical="center" readingOrder="1"/>
    </xf>
    <xf numFmtId="0" fontId="12" fillId="9" borderId="44" xfId="0" applyFont="1" applyFill="1" applyBorder="1" applyAlignment="1">
      <alignment horizontal="left" vertical="center" wrapText="1" readingOrder="1"/>
    </xf>
    <xf numFmtId="0" fontId="12" fillId="9" borderId="0" xfId="0" applyFont="1" applyFill="1" applyBorder="1" applyAlignment="1">
      <alignment horizontal="left" vertical="center" wrapText="1" readingOrder="1"/>
    </xf>
    <xf numFmtId="0" fontId="94" fillId="11" borderId="0" xfId="0" applyFont="1" applyFill="1" applyBorder="1" applyAlignment="1">
      <alignment horizontal="center" vertical="center" wrapText="1"/>
    </xf>
    <xf numFmtId="0" fontId="94" fillId="11" borderId="1" xfId="0" applyFont="1" applyFill="1" applyBorder="1" applyAlignment="1">
      <alignment horizontal="center" vertical="center" wrapText="1"/>
    </xf>
    <xf numFmtId="0" fontId="12" fillId="9" borderId="0" xfId="0" applyFont="1" applyFill="1" applyBorder="1" applyAlignment="1">
      <alignment horizontal="center" vertical="center" wrapText="1" readingOrder="1"/>
    </xf>
    <xf numFmtId="0" fontId="70" fillId="25" borderId="4" xfId="0" applyFont="1" applyFill="1" applyBorder="1" applyAlignment="1">
      <alignment wrapText="1" readingOrder="1"/>
    </xf>
    <xf numFmtId="0" fontId="70" fillId="25" borderId="35" xfId="0" applyFont="1" applyFill="1" applyBorder="1" applyAlignment="1">
      <alignment wrapText="1" readingOrder="1"/>
    </xf>
    <xf numFmtId="0" fontId="11" fillId="0" borderId="0" xfId="0" applyFont="1" applyBorder="1" applyAlignment="1">
      <alignment vertical="center" textRotation="90" wrapText="1"/>
    </xf>
    <xf numFmtId="0" fontId="12" fillId="9" borderId="1" xfId="0" applyFont="1" applyFill="1" applyBorder="1" applyAlignment="1">
      <alignment horizontal="right" wrapText="1" readingOrder="1"/>
    </xf>
    <xf numFmtId="0" fontId="37" fillId="0" borderId="0" xfId="0" applyFont="1" applyBorder="1" applyAlignment="1">
      <alignment vertical="center" textRotation="90" wrapText="1"/>
    </xf>
    <xf numFmtId="0" fontId="37" fillId="0" borderId="0" xfId="0" applyFont="1" applyBorder="1" applyAlignment="1">
      <alignment vertical="center" textRotation="90"/>
    </xf>
    <xf numFmtId="0" fontId="75" fillId="20" borderId="4" xfId="0" applyFont="1" applyFill="1" applyBorder="1" applyAlignment="1">
      <alignment horizontal="right" wrapText="1"/>
    </xf>
    <xf numFmtId="0" fontId="75" fillId="20" borderId="4" xfId="0" applyFont="1" applyFill="1" applyBorder="1" applyAlignment="1">
      <alignment wrapText="1"/>
    </xf>
    <xf numFmtId="0" fontId="2" fillId="11" borderId="4" xfId="0" applyFont="1" applyFill="1" applyBorder="1" applyAlignment="1">
      <alignment horizontal="left" vertical="top" wrapText="1"/>
    </xf>
    <xf numFmtId="0" fontId="2" fillId="11" borderId="4" xfId="0" applyFont="1" applyFill="1" applyBorder="1" applyAlignment="1">
      <alignment horizontal="right" vertical="top" wrapText="1"/>
    </xf>
    <xf numFmtId="3" fontId="2" fillId="11" borderId="4" xfId="0" applyNumberFormat="1" applyFont="1" applyFill="1" applyBorder="1" applyAlignment="1">
      <alignment horizontal="right" vertical="top" wrapText="1"/>
    </xf>
    <xf numFmtId="0" fontId="68" fillId="5" borderId="21" xfId="0" applyFont="1" applyFill="1" applyBorder="1" applyAlignment="1">
      <alignment wrapText="1"/>
    </xf>
    <xf numFmtId="0" fontId="19" fillId="11" borderId="4" xfId="0" applyFont="1" applyFill="1" applyBorder="1" applyAlignment="1">
      <alignment horizontal="right" vertical="center" wrapText="1" readingOrder="1"/>
    </xf>
    <xf numFmtId="0" fontId="75" fillId="11" borderId="0" xfId="0" applyFont="1" applyFill="1" applyBorder="1" applyAlignment="1">
      <alignment horizontal="right" vertical="center" wrapText="1"/>
    </xf>
    <xf numFmtId="0" fontId="74" fillId="0" borderId="0" xfId="0" applyFont="1" applyBorder="1" applyAlignment="1">
      <alignment horizontal="right" vertical="center" wrapText="1"/>
    </xf>
    <xf numFmtId="0" fontId="75" fillId="11" borderId="1" xfId="0" applyFont="1" applyFill="1" applyBorder="1" applyAlignment="1">
      <alignment horizontal="right" vertical="center" wrapText="1"/>
    </xf>
    <xf numFmtId="0" fontId="12" fillId="9" borderId="2" xfId="0" applyFont="1" applyFill="1" applyBorder="1" applyAlignment="1">
      <alignment horizontal="right" vertical="center" wrapText="1" readingOrder="1"/>
    </xf>
    <xf numFmtId="0" fontId="12" fillId="9" borderId="15" xfId="0" applyFont="1" applyFill="1" applyBorder="1" applyAlignment="1">
      <alignment horizontal="right" vertical="center" wrapText="1" readingOrder="1"/>
    </xf>
    <xf numFmtId="0" fontId="74" fillId="14" borderId="0" xfId="0" applyFont="1" applyFill="1" applyBorder="1" applyAlignment="1">
      <alignment horizontal="right" vertical="center" wrapText="1"/>
    </xf>
    <xf numFmtId="0" fontId="74" fillId="14" borderId="1" xfId="0" applyFont="1" applyFill="1" applyBorder="1" applyAlignment="1">
      <alignment horizontal="right" vertical="center" wrapText="1"/>
    </xf>
    <xf numFmtId="0" fontId="2" fillId="0" borderId="1" xfId="0" applyFont="1" applyBorder="1" applyAlignment="1">
      <alignment horizontal="right"/>
    </xf>
    <xf numFmtId="0" fontId="0" fillId="0" borderId="1" xfId="0" applyBorder="1" applyAlignment="1">
      <alignment horizontal="right"/>
    </xf>
    <xf numFmtId="0" fontId="5" fillId="5" borderId="0" xfId="0" applyFont="1" applyFill="1" applyBorder="1" applyAlignment="1">
      <alignment horizontal="right" vertical="center"/>
    </xf>
    <xf numFmtId="0" fontId="5" fillId="0" borderId="0" xfId="0" applyFont="1" applyFill="1" applyBorder="1" applyAlignment="1">
      <alignment horizontal="right" vertical="center"/>
    </xf>
    <xf numFmtId="0" fontId="0" fillId="0" borderId="0" xfId="0" applyBorder="1" applyAlignment="1">
      <alignment horizontal="right"/>
    </xf>
    <xf numFmtId="0" fontId="95" fillId="15" borderId="0" xfId="0" applyFont="1" applyFill="1" applyBorder="1"/>
    <xf numFmtId="0" fontId="95" fillId="26" borderId="0" xfId="0" applyFont="1" applyFill="1"/>
    <xf numFmtId="0" fontId="32" fillId="0" borderId="0" xfId="0" applyFont="1" applyFill="1" applyBorder="1"/>
    <xf numFmtId="164" fontId="50" fillId="0" borderId="0" xfId="0" applyNumberFormat="1" applyFont="1" applyFill="1" applyBorder="1" applyAlignment="1">
      <alignment horizontal="center"/>
    </xf>
    <xf numFmtId="9" fontId="50" fillId="0" borderId="0" xfId="4" applyFont="1" applyFill="1" applyBorder="1" applyAlignment="1">
      <alignment horizontal="center"/>
    </xf>
    <xf numFmtId="164" fontId="50" fillId="14" borderId="0" xfId="0" applyNumberFormat="1" applyFont="1" applyFill="1" applyBorder="1" applyAlignment="1">
      <alignment horizontal="center"/>
    </xf>
    <xf numFmtId="168" fontId="50" fillId="14" borderId="0" xfId="0" applyNumberFormat="1" applyFont="1" applyFill="1" applyBorder="1" applyAlignment="1">
      <alignment horizontal="right"/>
    </xf>
    <xf numFmtId="0" fontId="96" fillId="0" borderId="0" xfId="0" applyFont="1" applyFill="1" applyBorder="1"/>
    <xf numFmtId="0" fontId="5" fillId="0" borderId="45" xfId="0" applyFont="1" applyFill="1" applyBorder="1"/>
    <xf numFmtId="0" fontId="42" fillId="0" borderId="22" xfId="0" applyFont="1" applyFill="1" applyBorder="1" applyAlignment="1">
      <alignment horizontal="left" wrapText="1" readingOrder="1"/>
    </xf>
    <xf numFmtId="0" fontId="15" fillId="0" borderId="22" xfId="0" applyFont="1" applyFill="1" applyBorder="1" applyAlignment="1">
      <alignment vertical="center" wrapText="1"/>
    </xf>
    <xf numFmtId="3" fontId="23" fillId="19" borderId="4" xfId="0" applyNumberFormat="1" applyFont="1" applyFill="1" applyBorder="1" applyAlignment="1">
      <alignment horizontal="right" vertical="center" wrapText="1" readingOrder="1"/>
    </xf>
    <xf numFmtId="164" fontId="23" fillId="19" borderId="4" xfId="1" applyNumberFormat="1" applyFont="1" applyFill="1" applyBorder="1" applyAlignment="1">
      <alignment horizontal="right" vertical="center" wrapText="1" readingOrder="1"/>
    </xf>
    <xf numFmtId="0" fontId="23" fillId="19" borderId="4" xfId="0" applyFont="1" applyFill="1" applyBorder="1" applyAlignment="1">
      <alignment horizontal="right" vertical="center" wrapText="1" readingOrder="1"/>
    </xf>
    <xf numFmtId="0" fontId="23" fillId="19" borderId="4" xfId="0" applyNumberFormat="1" applyFont="1" applyFill="1" applyBorder="1" applyAlignment="1">
      <alignment horizontal="right" vertical="center" wrapText="1" readingOrder="1"/>
    </xf>
    <xf numFmtId="1" fontId="11" fillId="19" borderId="4" xfId="0" applyNumberFormat="1" applyFont="1" applyFill="1" applyBorder="1" applyAlignment="1">
      <alignment horizontal="right" vertical="center" wrapText="1" readingOrder="1"/>
    </xf>
    <xf numFmtId="0" fontId="5" fillId="19" borderId="4" xfId="0" applyFont="1" applyFill="1" applyBorder="1" applyAlignment="1">
      <alignment horizontal="left" vertical="center" wrapText="1" readingOrder="1"/>
    </xf>
    <xf numFmtId="0" fontId="22" fillId="0" borderId="7" xfId="0" applyFont="1" applyBorder="1" applyAlignment="1">
      <alignment textRotation="90" wrapText="1"/>
    </xf>
    <xf numFmtId="164" fontId="66" fillId="3" borderId="4" xfId="1" applyNumberFormat="1" applyFont="1" applyFill="1" applyBorder="1" applyAlignment="1">
      <alignment horizontal="right" vertical="center" wrapText="1"/>
    </xf>
    <xf numFmtId="0" fontId="2" fillId="3" borderId="4" xfId="0" applyFont="1" applyFill="1" applyBorder="1" applyAlignment="1">
      <alignment horizontal="right" vertical="top" wrapText="1"/>
    </xf>
    <xf numFmtId="166" fontId="4" fillId="0" borderId="0" xfId="1" applyNumberFormat="1" applyFont="1" applyBorder="1" applyAlignment="1">
      <alignment horizontal="right" vertical="center" wrapText="1"/>
    </xf>
    <xf numFmtId="0" fontId="32" fillId="0" borderId="0" xfId="0" applyFont="1" applyFill="1" applyBorder="1" applyAlignment="1">
      <alignment horizontal="left" vertical="center" wrapText="1" readingOrder="1"/>
    </xf>
    <xf numFmtId="0" fontId="5" fillId="5" borderId="0" xfId="0" applyFont="1" applyFill="1" applyBorder="1" applyAlignment="1">
      <alignment horizontal="right" vertical="center" wrapText="1" readingOrder="1"/>
    </xf>
    <xf numFmtId="0" fontId="5" fillId="5" borderId="4" xfId="0" applyFont="1" applyFill="1" applyBorder="1" applyAlignment="1">
      <alignment horizontal="right" vertical="center" wrapText="1" readingOrder="1"/>
    </xf>
    <xf numFmtId="0" fontId="18" fillId="0" borderId="17" xfId="0" applyFont="1" applyBorder="1" applyAlignment="1">
      <alignment horizontal="right" vertical="center"/>
    </xf>
    <xf numFmtId="0" fontId="74" fillId="20" borderId="4" xfId="0" applyFont="1" applyFill="1" applyBorder="1" applyAlignment="1">
      <alignment horizontal="right" wrapText="1"/>
    </xf>
    <xf numFmtId="2" fontId="74" fillId="20" borderId="4" xfId="0" applyNumberFormat="1" applyFont="1" applyFill="1" applyBorder="1" applyAlignment="1">
      <alignment horizontal="right" wrapText="1"/>
    </xf>
    <xf numFmtId="0" fontId="97" fillId="0" borderId="0" xfId="0" applyFont="1" applyAlignment="1">
      <alignment vertical="center" wrapText="1"/>
    </xf>
    <xf numFmtId="0" fontId="5" fillId="0" borderId="21" xfId="0" applyFont="1" applyBorder="1" applyAlignment="1"/>
    <xf numFmtId="3" fontId="19" fillId="0" borderId="4" xfId="0" applyNumberFormat="1" applyFont="1" applyBorder="1" applyAlignment="1"/>
    <xf numFmtId="0" fontId="32" fillId="0" borderId="4" xfId="0" applyFont="1" applyBorder="1" applyAlignment="1">
      <alignment horizontal="right" vertical="center" readingOrder="1"/>
    </xf>
    <xf numFmtId="3" fontId="5" fillId="0" borderId="27" xfId="0" applyNumberFormat="1" applyFont="1" applyBorder="1" applyAlignment="1">
      <alignment horizontal="right"/>
    </xf>
    <xf numFmtId="3" fontId="19" fillId="0" borderId="27" xfId="0" applyNumberFormat="1" applyFont="1" applyBorder="1" applyAlignment="1">
      <alignment horizontal="right"/>
    </xf>
    <xf numFmtId="0" fontId="64" fillId="0" borderId="0" xfId="0" applyFont="1" applyAlignment="1">
      <alignment vertical="top" wrapText="1"/>
    </xf>
    <xf numFmtId="0" fontId="56" fillId="15" borderId="0" xfId="0" applyFont="1" applyFill="1" applyBorder="1" applyAlignment="1">
      <alignment vertical="center"/>
    </xf>
    <xf numFmtId="3" fontId="5" fillId="0" borderId="28" xfId="0" applyNumberFormat="1" applyFont="1" applyBorder="1" applyAlignment="1">
      <alignment horizontal="right"/>
    </xf>
    <xf numFmtId="0" fontId="5" fillId="0" borderId="28" xfId="0" applyFont="1" applyBorder="1" applyAlignment="1">
      <alignment horizontal="right"/>
    </xf>
    <xf numFmtId="3" fontId="19" fillId="0" borderId="8" xfId="0" applyNumberFormat="1" applyFont="1" applyBorder="1" applyAlignment="1">
      <alignment horizontal="right"/>
    </xf>
    <xf numFmtId="3" fontId="0" fillId="0" borderId="28" xfId="0" applyNumberFormat="1" applyBorder="1" applyAlignment="1">
      <alignment horizontal="right"/>
    </xf>
    <xf numFmtId="3" fontId="2" fillId="0" borderId="27" xfId="0" applyNumberFormat="1" applyFont="1" applyBorder="1" applyAlignment="1">
      <alignment horizontal="right"/>
    </xf>
    <xf numFmtId="3" fontId="5" fillId="0" borderId="29" xfId="0" applyNumberFormat="1" applyFont="1" applyBorder="1" applyAlignment="1">
      <alignment horizontal="right"/>
    </xf>
    <xf numFmtId="2" fontId="32" fillId="0" borderId="27" xfId="0" applyNumberFormat="1" applyFont="1" applyBorder="1" applyAlignment="1">
      <alignment horizontal="right" vertical="center" readingOrder="1"/>
    </xf>
    <xf numFmtId="3" fontId="19" fillId="11" borderId="4" xfId="0" applyNumberFormat="1" applyFont="1" applyFill="1" applyBorder="1" applyAlignment="1">
      <alignment horizontal="right" vertical="center" wrapText="1" readingOrder="1"/>
    </xf>
    <xf numFmtId="0" fontId="0" fillId="3" borderId="0" xfId="0" applyFill="1" applyBorder="1" applyAlignment="1">
      <alignment horizontal="right" vertical="top" wrapText="1"/>
    </xf>
    <xf numFmtId="0" fontId="0" fillId="3" borderId="4" xfId="0" applyFill="1" applyBorder="1" applyAlignment="1">
      <alignment horizontal="right" vertical="top" wrapText="1"/>
    </xf>
    <xf numFmtId="0" fontId="20" fillId="0" borderId="4" xfId="0" applyFont="1" applyBorder="1" applyAlignment="1">
      <alignment horizontal="left" vertical="center" wrapText="1" readingOrder="1"/>
    </xf>
    <xf numFmtId="0" fontId="23" fillId="27" borderId="4" xfId="0" applyFont="1" applyFill="1" applyBorder="1" applyAlignment="1">
      <alignment horizontal="right" vertical="center" wrapText="1" readingOrder="1"/>
    </xf>
    <xf numFmtId="3" fontId="20" fillId="0" borderId="4" xfId="0" applyNumberFormat="1" applyFont="1" applyBorder="1" applyAlignment="1">
      <alignment horizontal="right" vertical="center" wrapText="1"/>
    </xf>
    <xf numFmtId="0" fontId="24" fillId="0" borderId="4" xfId="0" applyFont="1" applyBorder="1" applyAlignment="1">
      <alignment horizontal="left" vertical="center" wrapText="1" readingOrder="1"/>
    </xf>
    <xf numFmtId="0" fontId="98" fillId="0" borderId="16" xfId="0" applyFont="1" applyBorder="1" applyAlignment="1">
      <alignment vertical="center" wrapText="1" readingOrder="1"/>
    </xf>
    <xf numFmtId="0" fontId="98" fillId="0" borderId="4" xfId="0" applyFont="1" applyBorder="1" applyAlignment="1">
      <alignment vertical="center" wrapText="1" readingOrder="1"/>
    </xf>
    <xf numFmtId="0" fontId="23" fillId="28" borderId="4" xfId="0" applyFont="1" applyFill="1" applyBorder="1" applyAlignment="1">
      <alignment horizontal="right" vertical="center" wrapText="1" readingOrder="1"/>
    </xf>
    <xf numFmtId="0" fontId="23" fillId="0" borderId="4" xfId="0" applyFont="1" applyBorder="1" applyAlignment="1">
      <alignment horizontal="left" vertical="center" wrapText="1" readingOrder="1"/>
    </xf>
    <xf numFmtId="0" fontId="20" fillId="0" borderId="4" xfId="0" applyFont="1" applyBorder="1" applyAlignment="1">
      <alignment horizontal="right" vertical="center" wrapText="1"/>
    </xf>
    <xf numFmtId="0" fontId="20" fillId="0" borderId="4" xfId="0" applyFont="1" applyBorder="1" applyAlignment="1">
      <alignment horizontal="left" vertical="center" wrapText="1" indent="2" readingOrder="1"/>
    </xf>
    <xf numFmtId="0" fontId="20" fillId="0" borderId="4" xfId="0" applyFont="1" applyBorder="1" applyAlignment="1">
      <alignment vertical="center" wrapText="1" readingOrder="1"/>
    </xf>
    <xf numFmtId="0" fontId="20" fillId="0" borderId="4" xfId="0" applyFont="1" applyBorder="1" applyAlignment="1">
      <alignment horizontal="right" vertical="center" wrapText="1" readingOrder="1"/>
    </xf>
    <xf numFmtId="0" fontId="20" fillId="29" borderId="4" xfId="0" applyFont="1" applyFill="1" applyBorder="1" applyAlignment="1">
      <alignment horizontal="left" vertical="center" wrapText="1" readingOrder="1"/>
    </xf>
    <xf numFmtId="0" fontId="4" fillId="0" borderId="4" xfId="0" applyFont="1" applyBorder="1" applyAlignment="1">
      <alignment horizontal="right" vertical="center" wrapText="1" readingOrder="1"/>
    </xf>
    <xf numFmtId="0" fontId="4" fillId="0" borderId="4" xfId="0" applyFont="1" applyBorder="1" applyAlignment="1">
      <alignment horizontal="right" vertical="center" wrapText="1"/>
    </xf>
    <xf numFmtId="3" fontId="4" fillId="0" borderId="4" xfId="0" applyNumberFormat="1" applyFont="1" applyBorder="1" applyAlignment="1">
      <alignment horizontal="right" vertical="center" wrapText="1"/>
    </xf>
    <xf numFmtId="0" fontId="20" fillId="29" borderId="4" xfId="0" applyFont="1" applyFill="1" applyBorder="1" applyAlignment="1">
      <alignment horizontal="right" vertical="center" wrapText="1" readingOrder="1"/>
    </xf>
    <xf numFmtId="164" fontId="23" fillId="27" borderId="4" xfId="7" applyNumberFormat="1" applyFont="1" applyFill="1" applyBorder="1" applyAlignment="1">
      <alignment horizontal="right" vertical="center" wrapText="1" readingOrder="1"/>
    </xf>
    <xf numFmtId="164" fontId="23" fillId="28" borderId="4" xfId="0" applyNumberFormat="1" applyFont="1" applyFill="1" applyBorder="1" applyAlignment="1">
      <alignment horizontal="right" vertical="center" wrapText="1" readingOrder="1"/>
    </xf>
    <xf numFmtId="164" fontId="23" fillId="27" borderId="4" xfId="0" applyNumberFormat="1" applyFont="1" applyFill="1" applyBorder="1" applyAlignment="1">
      <alignment horizontal="right" vertical="center" wrapText="1" readingOrder="1"/>
    </xf>
    <xf numFmtId="164" fontId="24" fillId="28" borderId="4" xfId="7" applyNumberFormat="1" applyFont="1" applyFill="1" applyBorder="1" applyAlignment="1">
      <alignment horizontal="right" vertical="center" wrapText="1" readingOrder="1"/>
    </xf>
    <xf numFmtId="43" fontId="24" fillId="28" borderId="4" xfId="0" applyNumberFormat="1" applyFont="1" applyFill="1" applyBorder="1" applyAlignment="1">
      <alignment horizontal="right" vertical="center" wrapText="1" readingOrder="1"/>
    </xf>
    <xf numFmtId="165" fontId="18" fillId="5" borderId="4" xfId="1" applyNumberFormat="1" applyFont="1" applyFill="1" applyBorder="1" applyAlignment="1">
      <alignment horizontal="right" vertical="center" wrapText="1"/>
    </xf>
    <xf numFmtId="3" fontId="23" fillId="5" borderId="4" xfId="1" applyNumberFormat="1" applyFont="1" applyFill="1" applyBorder="1" applyAlignment="1">
      <alignment horizontal="right" vertical="center" wrapText="1"/>
    </xf>
    <xf numFmtId="3" fontId="4" fillId="5" borderId="4" xfId="1" applyNumberFormat="1" applyFont="1" applyFill="1" applyBorder="1" applyAlignment="1">
      <alignment horizontal="right" vertical="center" wrapText="1"/>
    </xf>
    <xf numFmtId="2" fontId="4" fillId="5" borderId="4" xfId="0" applyNumberFormat="1" applyFont="1" applyFill="1" applyBorder="1" applyAlignment="1">
      <alignment horizontal="right" vertical="center" wrapText="1" readingOrder="1"/>
    </xf>
    <xf numFmtId="164" fontId="23" fillId="3" borderId="1" xfId="1" applyNumberFormat="1" applyFont="1" applyFill="1" applyBorder="1" applyAlignment="1">
      <alignment horizontal="right" vertical="center" wrapText="1" readingOrder="1"/>
    </xf>
    <xf numFmtId="0" fontId="5" fillId="0" borderId="1" xfId="0" applyFont="1" applyBorder="1"/>
    <xf numFmtId="2" fontId="23" fillId="0" borderId="10" xfId="4" applyNumberFormat="1" applyFont="1" applyFill="1" applyBorder="1" applyAlignment="1">
      <alignment horizontal="center" vertical="center" wrapText="1"/>
    </xf>
    <xf numFmtId="0" fontId="23" fillId="0" borderId="0" xfId="4" applyNumberFormat="1" applyFont="1" applyFill="1" applyBorder="1" applyAlignment="1">
      <alignment horizontal="center" vertical="center" wrapText="1"/>
    </xf>
    <xf numFmtId="0" fontId="37" fillId="0" borderId="0" xfId="0" applyNumberFormat="1" applyFont="1" applyFill="1" applyBorder="1" applyAlignment="1">
      <alignment horizontal="right" wrapText="1" readingOrder="1"/>
    </xf>
    <xf numFmtId="0" fontId="19" fillId="0" borderId="0" xfId="0" applyNumberFormat="1" applyFont="1" applyFill="1" applyAlignment="1">
      <alignment horizontal="right"/>
    </xf>
    <xf numFmtId="0" fontId="5" fillId="0" borderId="0" xfId="0" applyNumberFormat="1" applyFont="1" applyFill="1" applyAlignment="1">
      <alignment horizontal="right"/>
    </xf>
    <xf numFmtId="0" fontId="39" fillId="0" borderId="0" xfId="0" applyFont="1" applyFill="1" applyBorder="1" applyAlignment="1">
      <alignment horizontal="right" wrapText="1" readingOrder="1"/>
    </xf>
    <xf numFmtId="0" fontId="5" fillId="0" borderId="1" xfId="0" applyNumberFormat="1" applyFont="1" applyFill="1" applyBorder="1" applyAlignment="1">
      <alignment horizontal="right"/>
    </xf>
    <xf numFmtId="0" fontId="0" fillId="3" borderId="0" xfId="0" applyFill="1" applyBorder="1" applyAlignment="1">
      <alignment horizontal="right"/>
    </xf>
    <xf numFmtId="0" fontId="0" fillId="3" borderId="1" xfId="0" applyFill="1" applyBorder="1" applyAlignment="1">
      <alignment horizontal="right"/>
    </xf>
    <xf numFmtId="0" fontId="42" fillId="0" borderId="0" xfId="0" applyFont="1" applyFill="1" applyBorder="1" applyAlignment="1">
      <alignment wrapText="1" readingOrder="1"/>
    </xf>
    <xf numFmtId="166" fontId="19" fillId="3" borderId="0" xfId="0" applyNumberFormat="1" applyFont="1" applyFill="1" applyAlignment="1">
      <alignment horizontal="right"/>
    </xf>
    <xf numFmtId="1" fontId="19" fillId="3" borderId="0" xfId="0" applyNumberFormat="1" applyFont="1" applyFill="1" applyAlignment="1">
      <alignment horizontal="right"/>
    </xf>
    <xf numFmtId="0" fontId="5" fillId="5" borderId="1" xfId="0" applyFont="1" applyFill="1" applyBorder="1" applyAlignment="1">
      <alignment horizontal="left" vertical="center" wrapText="1" readingOrder="1"/>
    </xf>
    <xf numFmtId="3" fontId="23" fillId="3" borderId="1" xfId="1" applyNumberFormat="1" applyFont="1" applyFill="1" applyBorder="1" applyAlignment="1">
      <alignment horizontal="right" vertical="center" wrapText="1"/>
    </xf>
    <xf numFmtId="3" fontId="99" fillId="14" borderId="10" xfId="0" applyNumberFormat="1" applyFont="1" applyFill="1" applyBorder="1" applyAlignment="1">
      <alignment horizontal="right" vertical="center" wrapText="1"/>
    </xf>
    <xf numFmtId="0" fontId="23" fillId="3" borderId="4" xfId="1" applyNumberFormat="1" applyFont="1" applyFill="1" applyBorder="1" applyAlignment="1">
      <alignment horizontal="right" vertical="center" wrapText="1" readingOrder="1"/>
    </xf>
    <xf numFmtId="0" fontId="19" fillId="5" borderId="0" xfId="0" applyFont="1" applyFill="1" applyAlignment="1">
      <alignment horizontal="right"/>
    </xf>
    <xf numFmtId="164" fontId="23" fillId="5" borderId="4" xfId="1" applyNumberFormat="1" applyFont="1" applyFill="1" applyBorder="1" applyAlignment="1">
      <alignment horizontal="right" vertical="center" wrapText="1" readingOrder="1"/>
    </xf>
    <xf numFmtId="164" fontId="23" fillId="5" borderId="4" xfId="1" applyNumberFormat="1" applyFont="1" applyFill="1" applyBorder="1" applyAlignment="1">
      <alignment horizontal="right" vertical="center" wrapText="1"/>
    </xf>
    <xf numFmtId="164" fontId="0" fillId="12" borderId="0" xfId="0" applyNumberFormat="1" applyFont="1" applyFill="1" applyAlignment="1">
      <alignment horizontal="right"/>
    </xf>
    <xf numFmtId="0" fontId="5" fillId="5" borderId="4" xfId="0" applyFont="1" applyFill="1" applyBorder="1" applyAlignment="1">
      <alignment horizontal="left" vertical="center" wrapText="1" indent="1" readingOrder="1"/>
    </xf>
    <xf numFmtId="164" fontId="51" fillId="0" borderId="0" xfId="1" applyNumberFormat="1" applyFont="1" applyFill="1" applyBorder="1" applyAlignment="1">
      <alignment horizontal="right" vertical="center" wrapText="1" readingOrder="1"/>
    </xf>
    <xf numFmtId="0" fontId="5" fillId="0" borderId="4" xfId="1" applyNumberFormat="1" applyFont="1" applyFill="1" applyBorder="1" applyAlignment="1">
      <alignment horizontal="right" vertical="center" wrapText="1" readingOrder="1"/>
    </xf>
    <xf numFmtId="0" fontId="12" fillId="9" borderId="3" xfId="0" applyFont="1" applyFill="1" applyBorder="1" applyAlignment="1">
      <alignment horizontal="right" wrapText="1" readingOrder="1"/>
    </xf>
    <xf numFmtId="0" fontId="42" fillId="0" borderId="0" xfId="0" applyFont="1" applyFill="1" applyBorder="1" applyAlignment="1">
      <alignment horizontal="left" wrapText="1" readingOrder="1"/>
    </xf>
    <xf numFmtId="0" fontId="32" fillId="0" borderId="4" xfId="0" applyFont="1" applyFill="1" applyBorder="1" applyAlignment="1">
      <alignment horizontal="left" vertical="center" wrapText="1" readingOrder="1"/>
    </xf>
    <xf numFmtId="0" fontId="54" fillId="0" borderId="0" xfId="0" applyFont="1" applyFill="1" applyAlignment="1">
      <alignment horizontal="left" vertical="top" wrapText="1"/>
    </xf>
    <xf numFmtId="0" fontId="32" fillId="5" borderId="0" xfId="0" applyFont="1" applyFill="1" applyBorder="1" applyAlignment="1">
      <alignment horizontal="center" vertical="center" textRotation="90" wrapText="1"/>
    </xf>
    <xf numFmtId="0" fontId="61" fillId="0" borderId="0" xfId="0" applyFont="1" applyBorder="1" applyAlignment="1">
      <alignment horizontal="center" vertical="top" wrapText="1"/>
    </xf>
    <xf numFmtId="0" fontId="61" fillId="0" borderId="25" xfId="0" applyFont="1" applyBorder="1" applyAlignment="1">
      <alignment horizontal="center" vertical="top" wrapText="1"/>
    </xf>
    <xf numFmtId="0" fontId="61" fillId="0" borderId="1" xfId="0" applyFont="1" applyBorder="1" applyAlignment="1">
      <alignment horizontal="center" vertical="top" wrapText="1"/>
    </xf>
    <xf numFmtId="0" fontId="12" fillId="9" borderId="2" xfId="0" applyFont="1" applyFill="1" applyBorder="1" applyAlignment="1">
      <alignment horizontal="center" vertical="center" wrapText="1" readingOrder="1"/>
    </xf>
    <xf numFmtId="0" fontId="12" fillId="9" borderId="3" xfId="0" applyFont="1" applyFill="1" applyBorder="1" applyAlignment="1">
      <alignment horizontal="right" wrapText="1" readingOrder="1"/>
    </xf>
    <xf numFmtId="0" fontId="12" fillId="9" borderId="15" xfId="0" applyFont="1" applyFill="1" applyBorder="1" applyAlignment="1">
      <alignment horizontal="right" wrapText="1" readingOrder="1"/>
    </xf>
    <xf numFmtId="0" fontId="19" fillId="5" borderId="16" xfId="0" applyFont="1" applyFill="1" applyBorder="1" applyAlignment="1">
      <alignment horizontal="left" vertical="center" wrapText="1" readingOrder="1"/>
    </xf>
    <xf numFmtId="0" fontId="12" fillId="10" borderId="15" xfId="0" applyFont="1" applyFill="1" applyBorder="1" applyAlignment="1">
      <alignment horizontal="right" wrapText="1" readingOrder="1"/>
    </xf>
    <xf numFmtId="0" fontId="32" fillId="5" borderId="0" xfId="0" applyFont="1" applyFill="1" applyBorder="1" applyAlignment="1">
      <alignment horizontal="left" vertical="center" wrapText="1" readingOrder="1"/>
    </xf>
    <xf numFmtId="0" fontId="67" fillId="5" borderId="0" xfId="0" applyFont="1" applyFill="1" applyBorder="1" applyAlignment="1">
      <alignment horizontal="left" vertical="center" wrapText="1"/>
    </xf>
    <xf numFmtId="0" fontId="40" fillId="0" borderId="1" xfId="0" applyFont="1" applyBorder="1" applyAlignment="1">
      <alignment horizontal="left" vertical="center" wrapText="1" readingOrder="1"/>
    </xf>
    <xf numFmtId="3" fontId="4" fillId="29" borderId="4" xfId="0" applyNumberFormat="1" applyFont="1" applyFill="1" applyBorder="1" applyAlignment="1">
      <alignment horizontal="right" vertical="center" wrapText="1" readingOrder="1"/>
    </xf>
    <xf numFmtId="0" fontId="32" fillId="5" borderId="4" xfId="0" applyFont="1" applyFill="1" applyBorder="1" applyAlignment="1">
      <alignment horizontal="left" vertical="center" wrapText="1" readingOrder="1"/>
    </xf>
    <xf numFmtId="0" fontId="43" fillId="0" borderId="4" xfId="0" applyFont="1" applyFill="1" applyBorder="1" applyAlignment="1">
      <alignment horizontal="left" vertical="center" wrapText="1" readingOrder="1"/>
    </xf>
    <xf numFmtId="0" fontId="4" fillId="29" borderId="4" xfId="0" applyFont="1" applyFill="1" applyBorder="1" applyAlignment="1">
      <alignment horizontal="right" vertical="center" wrapText="1" readingOrder="1"/>
    </xf>
    <xf numFmtId="0" fontId="4" fillId="30" borderId="4" xfId="0" applyFont="1" applyFill="1" applyBorder="1" applyAlignment="1">
      <alignment horizontal="right" vertical="center" wrapText="1" readingOrder="1"/>
    </xf>
    <xf numFmtId="3" fontId="4" fillId="30" borderId="4" xfId="0" applyNumberFormat="1" applyFont="1" applyFill="1" applyBorder="1" applyAlignment="1">
      <alignment horizontal="right" vertical="center" wrapText="1" readingOrder="1"/>
    </xf>
    <xf numFmtId="165" fontId="4" fillId="30" borderId="4" xfId="7" applyNumberFormat="1" applyFont="1" applyFill="1" applyBorder="1" applyAlignment="1">
      <alignment horizontal="right" vertical="center" wrapText="1" readingOrder="1"/>
    </xf>
    <xf numFmtId="3" fontId="19" fillId="5" borderId="27" xfId="0" applyNumberFormat="1" applyFont="1" applyFill="1" applyBorder="1"/>
    <xf numFmtId="0" fontId="4" fillId="5" borderId="4" xfId="0" applyFont="1" applyFill="1" applyBorder="1" applyAlignment="1">
      <alignment horizontal="left" vertical="center" wrapText="1" readingOrder="1"/>
    </xf>
    <xf numFmtId="0" fontId="5" fillId="0" borderId="4" xfId="0" applyFont="1" applyBorder="1" applyAlignment="1">
      <alignment horizontal="left" vertical="center" wrapText="1" readingOrder="1"/>
    </xf>
    <xf numFmtId="166" fontId="23" fillId="3" borderId="0" xfId="0" applyNumberFormat="1" applyFont="1" applyFill="1" applyAlignment="1">
      <alignment horizontal="right"/>
    </xf>
    <xf numFmtId="2" fontId="23" fillId="0" borderId="0" xfId="0" applyNumberFormat="1" applyFont="1" applyAlignment="1">
      <alignment horizontal="right"/>
    </xf>
    <xf numFmtId="0" fontId="4" fillId="5" borderId="10" xfId="0" applyFont="1" applyFill="1" applyBorder="1" applyAlignment="1">
      <alignment horizontal="left" vertical="center" wrapText="1" readingOrder="1"/>
    </xf>
    <xf numFmtId="0" fontId="4" fillId="0" borderId="4" xfId="0" applyFont="1" applyBorder="1" applyAlignment="1">
      <alignment horizontal="left" vertical="center" wrapText="1" readingOrder="1"/>
    </xf>
    <xf numFmtId="1" fontId="4" fillId="5" borderId="1" xfId="1" applyNumberFormat="1" applyFont="1" applyFill="1" applyBorder="1" applyAlignment="1">
      <alignment horizontal="right" vertical="center" wrapText="1"/>
    </xf>
    <xf numFmtId="0" fontId="51" fillId="0" borderId="4" xfId="0" applyFont="1" applyBorder="1" applyAlignment="1">
      <alignment horizontal="right" vertical="center" wrapText="1" readingOrder="1"/>
    </xf>
    <xf numFmtId="1" fontId="18" fillId="0" borderId="21" xfId="0" applyNumberFormat="1" applyFont="1" applyBorder="1" applyAlignment="1">
      <alignment horizontal="right" vertical="center" wrapText="1" readingOrder="1"/>
    </xf>
    <xf numFmtId="0" fontId="32" fillId="0" borderId="4" xfId="0" applyFont="1" applyBorder="1" applyAlignment="1">
      <alignment horizontal="left" vertical="center" wrapText="1" readingOrder="1"/>
    </xf>
    <xf numFmtId="0" fontId="37" fillId="0" borderId="6" xfId="0" applyFont="1" applyBorder="1" applyAlignment="1">
      <alignment vertical="center" textRotation="90"/>
    </xf>
    <xf numFmtId="0" fontId="37" fillId="0" borderId="7" xfId="0" applyFont="1" applyBorder="1" applyAlignment="1">
      <alignment vertical="center" textRotation="90"/>
    </xf>
    <xf numFmtId="0" fontId="49" fillId="5" borderId="4" xfId="0" applyFont="1" applyFill="1" applyBorder="1" applyAlignment="1">
      <alignment vertical="center" wrapText="1" readingOrder="1"/>
    </xf>
    <xf numFmtId="3" fontId="4" fillId="0" borderId="4" xfId="0" applyNumberFormat="1" applyFont="1" applyBorder="1" applyAlignment="1">
      <alignment horizontal="right" vertical="center" wrapText="1" readingOrder="1"/>
    </xf>
    <xf numFmtId="3" fontId="70" fillId="5" borderId="10" xfId="0" applyNumberFormat="1" applyFont="1" applyFill="1" applyBorder="1" applyAlignment="1">
      <alignment horizontal="right" vertical="center" wrapText="1"/>
    </xf>
    <xf numFmtId="0" fontId="101" fillId="5" borderId="4" xfId="0" applyFont="1" applyFill="1" applyBorder="1" applyAlignment="1">
      <alignment horizontal="right" vertical="center" wrapText="1"/>
    </xf>
    <xf numFmtId="0" fontId="101" fillId="5" borderId="1" xfId="0" applyFont="1" applyFill="1" applyBorder="1" applyAlignment="1">
      <alignment horizontal="right" vertical="center" wrapText="1"/>
    </xf>
    <xf numFmtId="3" fontId="4" fillId="5" borderId="1" xfId="1" applyNumberFormat="1" applyFont="1" applyFill="1" applyBorder="1" applyAlignment="1">
      <alignment horizontal="right" vertical="center" wrapText="1"/>
    </xf>
    <xf numFmtId="0" fontId="70" fillId="5" borderId="1" xfId="0" applyFont="1" applyFill="1" applyBorder="1" applyAlignment="1">
      <alignment horizontal="right" vertical="center" wrapText="1"/>
    </xf>
    <xf numFmtId="1" fontId="4" fillId="0" borderId="4" xfId="1" applyNumberFormat="1" applyFont="1" applyFill="1" applyBorder="1" applyAlignment="1">
      <alignment horizontal="right" vertical="center" wrapText="1" readingOrder="1"/>
    </xf>
    <xf numFmtId="1" fontId="4" fillId="0" borderId="4" xfId="1" applyNumberFormat="1" applyFont="1" applyFill="1" applyBorder="1" applyAlignment="1">
      <alignment horizontal="right" vertical="center" wrapText="1"/>
    </xf>
    <xf numFmtId="0" fontId="5" fillId="5" borderId="0" xfId="0" applyFont="1" applyFill="1" applyAlignment="1">
      <alignment horizontal="left" vertical="center" wrapText="1" readingOrder="1"/>
    </xf>
    <xf numFmtId="0" fontId="5" fillId="5" borderId="1" xfId="0" applyFont="1" applyFill="1" applyBorder="1" applyAlignment="1">
      <alignment horizontal="left" vertical="center" wrapText="1" indent="1" readingOrder="1"/>
    </xf>
    <xf numFmtId="0" fontId="5" fillId="5" borderId="16" xfId="0" applyFont="1" applyFill="1" applyBorder="1" applyAlignment="1">
      <alignment horizontal="left" vertical="center" wrapText="1" indent="1" readingOrder="1"/>
    </xf>
    <xf numFmtId="0" fontId="54" fillId="0" borderId="10" xfId="0" applyFont="1" applyBorder="1" applyAlignment="1">
      <alignment horizontal="left" vertical="center" wrapText="1" readingOrder="1"/>
    </xf>
    <xf numFmtId="0" fontId="5" fillId="0" borderId="10" xfId="0" applyFont="1" applyBorder="1" applyAlignment="1">
      <alignment horizontal="left" vertical="center" wrapText="1" readingOrder="1"/>
    </xf>
    <xf numFmtId="0" fontId="5" fillId="0" borderId="0" xfId="0" applyFont="1" applyAlignment="1">
      <alignment horizontal="left" vertical="center" wrapText="1" readingOrder="1"/>
    </xf>
    <xf numFmtId="1" fontId="5" fillId="0" borderId="4" xfId="0" applyNumberFormat="1" applyFont="1" applyBorder="1" applyAlignment="1">
      <alignment horizontal="right" vertical="center" wrapText="1" readingOrder="1"/>
    </xf>
    <xf numFmtId="0" fontId="32" fillId="0" borderId="16" xfId="0" applyFont="1" applyBorder="1" applyAlignment="1">
      <alignment vertical="center" wrapText="1" readingOrder="1"/>
    </xf>
    <xf numFmtId="2" fontId="32" fillId="0" borderId="4" xfId="0" applyNumberFormat="1" applyFont="1" applyBorder="1" applyAlignment="1">
      <alignment vertical="center" wrapText="1" readingOrder="1"/>
    </xf>
    <xf numFmtId="1" fontId="32" fillId="0" borderId="4" xfId="0" applyNumberFormat="1" applyFont="1" applyBorder="1" applyAlignment="1">
      <alignment horizontal="right" vertical="center" wrapText="1" readingOrder="1"/>
    </xf>
    <xf numFmtId="0" fontId="53" fillId="0" borderId="0" xfId="0" applyFont="1" applyAlignment="1">
      <alignment horizontal="left" vertical="center" wrapText="1" readingOrder="1"/>
    </xf>
    <xf numFmtId="0" fontId="54" fillId="0" borderId="0" xfId="0" applyFont="1" applyAlignment="1">
      <alignment horizontal="left" vertical="center" wrapText="1" readingOrder="1"/>
    </xf>
    <xf numFmtId="1" fontId="5" fillId="5" borderId="4" xfId="0" applyNumberFormat="1" applyFont="1" applyFill="1" applyBorder="1" applyAlignment="1">
      <alignment horizontal="right" vertical="center" wrapText="1" readingOrder="1"/>
    </xf>
    <xf numFmtId="164" fontId="5" fillId="5" borderId="0" xfId="1" applyNumberFormat="1" applyFont="1" applyFill="1" applyBorder="1" applyAlignment="1">
      <alignment horizontal="right" vertical="center" wrapText="1" readingOrder="1"/>
    </xf>
    <xf numFmtId="166" fontId="48" fillId="5" borderId="0" xfId="0" applyNumberFormat="1" applyFont="1" applyFill="1" applyBorder="1" applyAlignment="1">
      <alignment horizontal="right" vertical="center" wrapText="1" readingOrder="1"/>
    </xf>
    <xf numFmtId="166" fontId="5" fillId="5" borderId="0" xfId="0" applyNumberFormat="1" applyFont="1" applyFill="1" applyBorder="1" applyAlignment="1">
      <alignment horizontal="right" vertical="center" wrapText="1" readingOrder="1"/>
    </xf>
    <xf numFmtId="0" fontId="4" fillId="5" borderId="0" xfId="0" applyFont="1" applyFill="1" applyBorder="1" applyAlignment="1">
      <alignment horizontal="right" vertical="center" wrapText="1" readingOrder="1"/>
    </xf>
    <xf numFmtId="1" fontId="5" fillId="5" borderId="0" xfId="0" applyNumberFormat="1" applyFont="1" applyFill="1" applyBorder="1" applyAlignment="1">
      <alignment horizontal="right" vertical="center" wrapText="1" readingOrder="1"/>
    </xf>
    <xf numFmtId="1" fontId="18" fillId="5" borderId="0" xfId="0" applyNumberFormat="1" applyFont="1" applyFill="1" applyBorder="1" applyAlignment="1">
      <alignment horizontal="right" vertical="center" wrapText="1" readingOrder="1"/>
    </xf>
    <xf numFmtId="165" fontId="5" fillId="5" borderId="0" xfId="1" applyNumberFormat="1" applyFont="1" applyFill="1" applyBorder="1" applyAlignment="1">
      <alignment horizontal="right" vertical="center" wrapText="1" readingOrder="1"/>
    </xf>
    <xf numFmtId="166" fontId="48" fillId="0" borderId="4" xfId="0" applyNumberFormat="1" applyFont="1" applyBorder="1" applyAlignment="1">
      <alignment horizontal="right" vertical="center" wrapText="1" readingOrder="1"/>
    </xf>
    <xf numFmtId="166" fontId="5" fillId="0" borderId="4" xfId="0" applyNumberFormat="1" applyFont="1" applyBorder="1" applyAlignment="1">
      <alignment horizontal="right" vertical="center" wrapText="1" readingOrder="1"/>
    </xf>
    <xf numFmtId="0" fontId="5" fillId="0" borderId="16" xfId="0" applyFont="1" applyBorder="1" applyAlignment="1">
      <alignment horizontal="left" vertical="center" wrapText="1" readingOrder="1"/>
    </xf>
    <xf numFmtId="0" fontId="23" fillId="5" borderId="0" xfId="0" applyFont="1" applyFill="1" applyAlignment="1">
      <alignment horizontal="right" vertical="center" wrapText="1" readingOrder="1"/>
    </xf>
    <xf numFmtId="0" fontId="23" fillId="0" borderId="0" xfId="0" applyFont="1" applyAlignment="1">
      <alignment horizontal="right" vertical="center" wrapText="1" readingOrder="1"/>
    </xf>
    <xf numFmtId="1" fontId="5" fillId="0" borderId="0" xfId="0" applyNumberFormat="1" applyFont="1" applyAlignment="1">
      <alignment horizontal="right" vertical="center" wrapText="1" readingOrder="1"/>
    </xf>
    <xf numFmtId="0" fontId="40" fillId="0" borderId="1" xfId="0" applyFont="1" applyBorder="1" applyAlignment="1">
      <alignment horizontal="left" wrapText="1" readingOrder="1"/>
    </xf>
    <xf numFmtId="0" fontId="18" fillId="5" borderId="17" xfId="0" applyFont="1" applyFill="1" applyBorder="1" applyAlignment="1">
      <alignment horizontal="right" vertical="center"/>
    </xf>
    <xf numFmtId="3" fontId="5" fillId="0" borderId="0" xfId="0" applyNumberFormat="1" applyFont="1" applyAlignment="1">
      <alignment horizontal="right" vertical="center"/>
    </xf>
    <xf numFmtId="3" fontId="20" fillId="0" borderId="4" xfId="0" applyNumberFormat="1" applyFont="1" applyBorder="1" applyAlignment="1">
      <alignment horizontal="right" vertical="center" wrapText="1" readingOrder="1"/>
    </xf>
    <xf numFmtId="0" fontId="19" fillId="0" borderId="4" xfId="0" applyFont="1" applyBorder="1" applyAlignment="1">
      <alignment horizontal="right" vertical="center"/>
    </xf>
    <xf numFmtId="0" fontId="5" fillId="5" borderId="4" xfId="0" applyFont="1" applyFill="1" applyBorder="1"/>
    <xf numFmtId="9" fontId="5" fillId="5" borderId="0" xfId="0" applyNumberFormat="1" applyFont="1" applyFill="1"/>
    <xf numFmtId="9" fontId="39" fillId="5" borderId="0" xfId="0" applyNumberFormat="1" applyFont="1" applyFill="1" applyBorder="1" applyAlignment="1">
      <alignment horizontal="right" vertical="center" wrapText="1" readingOrder="1"/>
    </xf>
    <xf numFmtId="164" fontId="4" fillId="5" borderId="10" xfId="1" applyNumberFormat="1" applyFont="1" applyFill="1" applyBorder="1" applyAlignment="1">
      <alignment horizontal="left" vertical="center" wrapText="1" indent="2"/>
    </xf>
    <xf numFmtId="164" fontId="4" fillId="5" borderId="0" xfId="1" applyNumberFormat="1" applyFont="1" applyFill="1" applyBorder="1" applyAlignment="1">
      <alignment horizontal="left" vertical="center" wrapText="1" indent="2"/>
    </xf>
    <xf numFmtId="165" fontId="4" fillId="5" borderId="10" xfId="1" applyNumberFormat="1" applyFont="1" applyFill="1" applyBorder="1" applyAlignment="1">
      <alignment horizontal="left" vertical="center" wrapText="1" indent="2"/>
    </xf>
    <xf numFmtId="165" fontId="4" fillId="5" borderId="0" xfId="1" applyNumberFormat="1" applyFont="1" applyFill="1" applyBorder="1" applyAlignment="1">
      <alignment horizontal="left" vertical="center" wrapText="1" indent="2"/>
    </xf>
    <xf numFmtId="0" fontId="5" fillId="0" borderId="0" xfId="0" applyFont="1" applyFill="1" applyAlignment="1">
      <alignment horizontal="right"/>
    </xf>
    <xf numFmtId="0" fontId="4" fillId="0" borderId="4" xfId="1" applyNumberFormat="1" applyFont="1" applyFill="1" applyBorder="1" applyAlignment="1">
      <alignment horizontal="right" vertical="center" wrapText="1"/>
    </xf>
    <xf numFmtId="0" fontId="5" fillId="0" borderId="0" xfId="0" applyFont="1" applyFill="1" applyAlignment="1">
      <alignment horizontal="left" indent="8"/>
    </xf>
    <xf numFmtId="165" fontId="4" fillId="0" borderId="4" xfId="1" applyNumberFormat="1" applyFont="1" applyFill="1" applyBorder="1" applyAlignment="1">
      <alignment horizontal="right" vertical="center" wrapText="1" readingOrder="1"/>
    </xf>
    <xf numFmtId="3" fontId="4" fillId="0" borderId="0" xfId="0" applyNumberFormat="1" applyFont="1" applyFill="1"/>
    <xf numFmtId="0" fontId="5" fillId="0" borderId="0" xfId="0" applyFont="1" applyAlignment="1">
      <alignment horizontal="right" vertical="center"/>
    </xf>
    <xf numFmtId="0" fontId="5" fillId="0" borderId="4" xfId="0" applyFont="1" applyBorder="1" applyAlignment="1">
      <alignment horizontal="right" vertical="center"/>
    </xf>
    <xf numFmtId="164" fontId="4" fillId="0" borderId="4" xfId="1" applyNumberFormat="1" applyFont="1" applyFill="1" applyBorder="1" applyAlignment="1">
      <alignment horizontal="right" wrapText="1"/>
    </xf>
    <xf numFmtId="0" fontId="5" fillId="0" borderId="1" xfId="0" applyFont="1" applyBorder="1" applyAlignment="1">
      <alignment horizontal="left" vertical="center" wrapText="1" readingOrder="1"/>
    </xf>
    <xf numFmtId="0" fontId="23" fillId="0" borderId="4" xfId="0" applyFont="1" applyBorder="1" applyAlignment="1">
      <alignment horizontal="right" vertical="center" wrapText="1" readingOrder="1"/>
    </xf>
    <xf numFmtId="1" fontId="48" fillId="0" borderId="4" xfId="0" applyNumberFormat="1" applyFont="1" applyBorder="1" applyAlignment="1">
      <alignment horizontal="right" vertical="center" wrapText="1" readingOrder="1"/>
    </xf>
    <xf numFmtId="0" fontId="23" fillId="5" borderId="4" xfId="0" applyFont="1" applyFill="1" applyBorder="1" applyAlignment="1">
      <alignment horizontal="right" vertical="center" wrapText="1" readingOrder="1"/>
    </xf>
    <xf numFmtId="166" fontId="23" fillId="5" borderId="4" xfId="0" applyNumberFormat="1" applyFont="1" applyFill="1" applyBorder="1" applyAlignment="1">
      <alignment horizontal="right" vertical="center" wrapText="1" readingOrder="1"/>
    </xf>
    <xf numFmtId="166" fontId="4" fillId="5" borderId="4" xfId="0" applyNumberFormat="1" applyFont="1" applyFill="1" applyBorder="1" applyAlignment="1">
      <alignment horizontal="right" vertical="center" wrapText="1" readingOrder="1"/>
    </xf>
    <xf numFmtId="3" fontId="4" fillId="5" borderId="4" xfId="0" applyNumberFormat="1" applyFont="1" applyFill="1" applyBorder="1" applyAlignment="1">
      <alignment horizontal="right" vertical="center" wrapText="1" readingOrder="1"/>
    </xf>
    <xf numFmtId="0" fontId="38" fillId="0" borderId="0" xfId="0" applyFont="1" applyBorder="1" applyAlignment="1">
      <alignment vertical="center" textRotation="90" wrapText="1"/>
    </xf>
    <xf numFmtId="1" fontId="48" fillId="0" borderId="24" xfId="0" applyNumberFormat="1" applyFont="1" applyBorder="1" applyAlignment="1">
      <alignment horizontal="right" vertical="center" wrapText="1" readingOrder="1"/>
    </xf>
    <xf numFmtId="164" fontId="4" fillId="5" borderId="24" xfId="1" applyNumberFormat="1" applyFont="1" applyFill="1" applyBorder="1" applyAlignment="1">
      <alignment horizontal="right" vertical="center" wrapText="1"/>
    </xf>
    <xf numFmtId="0" fontId="4" fillId="5" borderId="24" xfId="1" applyNumberFormat="1" applyFont="1" applyFill="1" applyBorder="1" applyAlignment="1">
      <alignment horizontal="right" vertical="center" wrapText="1"/>
    </xf>
    <xf numFmtId="1" fontId="48" fillId="5" borderId="24" xfId="0" applyNumberFormat="1" applyFont="1" applyFill="1" applyBorder="1" applyAlignment="1">
      <alignment horizontal="right" vertical="center" wrapText="1" readingOrder="1"/>
    </xf>
    <xf numFmtId="0" fontId="32" fillId="5" borderId="26" xfId="0" applyFont="1" applyFill="1" applyBorder="1" applyAlignment="1">
      <alignment horizontal="left" vertical="center" wrapText="1" readingOrder="1"/>
    </xf>
    <xf numFmtId="0" fontId="5" fillId="5" borderId="0" xfId="0" applyFont="1" applyFill="1" applyBorder="1" applyAlignment="1">
      <alignment horizontal="left" vertical="center" wrapText="1" indent="1" readingOrder="1"/>
    </xf>
    <xf numFmtId="166" fontId="4" fillId="5" borderId="26" xfId="1" applyNumberFormat="1" applyFont="1" applyFill="1" applyBorder="1" applyAlignment="1">
      <alignment horizontal="right" vertical="center" wrapText="1"/>
    </xf>
    <xf numFmtId="3" fontId="4" fillId="5" borderId="0" xfId="0" applyNumberFormat="1" applyFont="1" applyFill="1" applyBorder="1" applyAlignment="1">
      <alignment horizontal="right" vertical="center" wrapText="1" readingOrder="1"/>
    </xf>
    <xf numFmtId="0" fontId="5" fillId="5" borderId="1" xfId="0" applyFont="1" applyFill="1" applyBorder="1" applyAlignment="1">
      <alignment horizontal="right" vertical="center" wrapText="1" readingOrder="1"/>
    </xf>
    <xf numFmtId="0" fontId="32" fillId="0" borderId="25" xfId="0" applyFont="1" applyFill="1" applyBorder="1" applyAlignment="1">
      <alignment horizontal="left" vertical="center" wrapText="1" readingOrder="1"/>
    </xf>
    <xf numFmtId="0" fontId="25" fillId="5" borderId="41" xfId="5" applyFill="1" applyBorder="1"/>
    <xf numFmtId="0" fontId="25" fillId="5" borderId="0" xfId="5" applyFill="1" applyAlignment="1">
      <alignment wrapText="1"/>
    </xf>
    <xf numFmtId="0" fontId="25" fillId="5" borderId="11" xfId="5" applyFill="1" applyBorder="1"/>
    <xf numFmtId="0" fontId="87" fillId="5" borderId="12" xfId="5" applyFont="1" applyFill="1" applyBorder="1"/>
    <xf numFmtId="0" fontId="87" fillId="5" borderId="0" xfId="5" applyFont="1" applyFill="1" applyAlignment="1">
      <alignment wrapText="1"/>
    </xf>
    <xf numFmtId="0" fontId="82" fillId="5" borderId="0" xfId="5" applyFont="1" applyFill="1"/>
    <xf numFmtId="166" fontId="86" fillId="31" borderId="42" xfId="6" applyNumberFormat="1" applyFont="1" applyFill="1" applyBorder="1" applyAlignment="1">
      <alignment horizontal="right"/>
    </xf>
    <xf numFmtId="166" fontId="86" fillId="31" borderId="0" xfId="6" applyNumberFormat="1" applyFont="1" applyFill="1" applyAlignment="1">
      <alignment horizontal="right"/>
    </xf>
    <xf numFmtId="166" fontId="86" fillId="31" borderId="11" xfId="6" applyNumberFormat="1" applyFont="1" applyFill="1" applyBorder="1" applyAlignment="1">
      <alignment horizontal="right"/>
    </xf>
    <xf numFmtId="166" fontId="86" fillId="31" borderId="19" xfId="6" applyNumberFormat="1" applyFont="1" applyFill="1" applyBorder="1" applyAlignment="1">
      <alignment horizontal="right"/>
    </xf>
    <xf numFmtId="166" fontId="86" fillId="31" borderId="10" xfId="6" applyNumberFormat="1" applyFont="1" applyFill="1" applyBorder="1" applyAlignment="1">
      <alignment horizontal="right"/>
    </xf>
    <xf numFmtId="166" fontId="86" fillId="31" borderId="18" xfId="6" applyNumberFormat="1" applyFont="1" applyFill="1" applyBorder="1" applyAlignment="1">
      <alignment horizontal="right"/>
    </xf>
    <xf numFmtId="166" fontId="86" fillId="31" borderId="20" xfId="6" applyNumberFormat="1" applyFont="1" applyFill="1" applyBorder="1" applyAlignment="1">
      <alignment horizontal="right"/>
    </xf>
    <xf numFmtId="166" fontId="86" fillId="31" borderId="1" xfId="6" applyNumberFormat="1" applyFont="1" applyFill="1" applyBorder="1" applyAlignment="1">
      <alignment horizontal="right"/>
    </xf>
    <xf numFmtId="0" fontId="61" fillId="5" borderId="0" xfId="0" applyFont="1" applyFill="1" applyBorder="1" applyAlignment="1">
      <alignment horizontal="center" vertical="top" wrapText="1"/>
    </xf>
    <xf numFmtId="0" fontId="61" fillId="5" borderId="1" xfId="0" applyFont="1" applyFill="1" applyBorder="1" applyAlignment="1">
      <alignment horizontal="center" vertical="top" wrapText="1"/>
    </xf>
    <xf numFmtId="0" fontId="61" fillId="5" borderId="4" xfId="0" applyFont="1" applyFill="1" applyBorder="1" applyAlignment="1">
      <alignment vertical="center" wrapText="1"/>
    </xf>
    <xf numFmtId="0" fontId="69" fillId="20" borderId="4" xfId="0" applyFont="1" applyFill="1" applyBorder="1" applyAlignment="1">
      <alignment horizontal="right" wrapText="1"/>
    </xf>
    <xf numFmtId="0" fontId="2" fillId="0" borderId="21" xfId="0" applyFont="1" applyBorder="1"/>
    <xf numFmtId="0" fontId="70" fillId="30" borderId="4" xfId="0" applyFont="1" applyFill="1" applyBorder="1" applyAlignment="1">
      <alignment wrapText="1" readingOrder="1"/>
    </xf>
    <xf numFmtId="0" fontId="0" fillId="5" borderId="0" xfId="0" applyFill="1"/>
    <xf numFmtId="0" fontId="68" fillId="5" borderId="0" xfId="0" applyFont="1" applyFill="1" applyAlignment="1">
      <alignment wrapText="1"/>
    </xf>
    <xf numFmtId="0" fontId="72" fillId="5" borderId="33" xfId="0" applyFont="1" applyFill="1" applyBorder="1" applyAlignment="1">
      <alignment wrapText="1" readingOrder="1"/>
    </xf>
    <xf numFmtId="0" fontId="70" fillId="30" borderId="10" xfId="0" applyFont="1" applyFill="1" applyBorder="1" applyAlignment="1">
      <alignment wrapText="1" readingOrder="1"/>
    </xf>
    <xf numFmtId="0" fontId="74" fillId="20" borderId="10" xfId="0" applyFont="1" applyFill="1" applyBorder="1" applyAlignment="1">
      <alignment horizontal="right" wrapText="1"/>
    </xf>
    <xf numFmtId="0" fontId="90" fillId="0" borderId="10" xfId="0" applyFont="1" applyBorder="1" applyAlignment="1">
      <alignment horizontal="right" wrapText="1"/>
    </xf>
    <xf numFmtId="0" fontId="2" fillId="0" borderId="1" xfId="0" applyFont="1" applyBorder="1"/>
    <xf numFmtId="0" fontId="19" fillId="0" borderId="0" xfId="0" applyFont="1" applyFill="1" applyBorder="1" applyAlignment="1">
      <alignment horizontal="left" vertical="center" wrapText="1" readingOrder="1"/>
    </xf>
    <xf numFmtId="0" fontId="5" fillId="0" borderId="0" xfId="0" applyFont="1" applyFill="1" applyBorder="1" applyAlignment="1">
      <alignment vertical="center" wrapText="1" readingOrder="1"/>
    </xf>
    <xf numFmtId="0" fontId="32" fillId="0" borderId="10" xfId="0" applyFont="1" applyFill="1" applyBorder="1" applyAlignment="1">
      <alignment horizontal="left" vertical="center" wrapText="1" readingOrder="1"/>
    </xf>
    <xf numFmtId="0" fontId="19" fillId="0" borderId="10" xfId="0" applyFont="1" applyFill="1" applyBorder="1" applyAlignment="1">
      <alignment horizontal="left" vertical="center" wrapText="1" readingOrder="1"/>
    </xf>
    <xf numFmtId="164" fontId="4" fillId="0" borderId="10" xfId="1" applyNumberFormat="1" applyFont="1" applyFill="1" applyBorder="1" applyAlignment="1">
      <alignment horizontal="right" vertical="center" wrapText="1"/>
    </xf>
    <xf numFmtId="0" fontId="70" fillId="30" borderId="0" xfId="0" applyFont="1" applyFill="1" applyBorder="1" applyAlignment="1">
      <alignment wrapText="1" readingOrder="1"/>
    </xf>
    <xf numFmtId="0" fontId="70" fillId="30" borderId="1" xfId="0" applyFont="1" applyFill="1" applyBorder="1" applyAlignment="1">
      <alignment wrapText="1" readingOrder="1"/>
    </xf>
    <xf numFmtId="0" fontId="91" fillId="5" borderId="1" xfId="0" applyFont="1" applyFill="1" applyBorder="1" applyAlignment="1">
      <alignment horizontal="left" vertical="center" wrapText="1"/>
    </xf>
    <xf numFmtId="0" fontId="31" fillId="0" borderId="0" xfId="0" applyFont="1" applyFill="1" applyAlignment="1">
      <alignment wrapText="1"/>
    </xf>
    <xf numFmtId="0" fontId="12" fillId="9" borderId="3" xfId="0" applyFont="1" applyFill="1" applyBorder="1" applyAlignment="1">
      <alignment horizontal="right" wrapText="1" readingOrder="1"/>
    </xf>
    <xf numFmtId="0" fontId="12" fillId="9" borderId="5" xfId="0" applyFont="1" applyFill="1" applyBorder="1" applyAlignment="1">
      <alignment horizontal="right" wrapText="1" readingOrder="1"/>
    </xf>
    <xf numFmtId="0" fontId="12" fillId="10" borderId="2" xfId="0" applyFont="1" applyFill="1" applyBorder="1" applyAlignment="1">
      <alignment horizontal="right" wrapText="1" readingOrder="1"/>
    </xf>
    <xf numFmtId="0" fontId="12" fillId="10" borderId="3" xfId="0" applyFont="1" applyFill="1" applyBorder="1" applyAlignment="1">
      <alignment horizontal="right" wrapText="1" readingOrder="1"/>
    </xf>
    <xf numFmtId="0" fontId="40" fillId="0" borderId="13" xfId="0" applyFont="1" applyFill="1" applyBorder="1" applyAlignment="1">
      <alignment horizontal="left" wrapText="1" readingOrder="1"/>
    </xf>
    <xf numFmtId="0" fontId="40" fillId="0" borderId="14" xfId="0" applyFont="1" applyFill="1" applyBorder="1" applyAlignment="1">
      <alignment horizontal="left" wrapText="1" readingOrder="1"/>
    </xf>
    <xf numFmtId="0" fontId="12" fillId="9" borderId="2" xfId="0" applyFont="1" applyFill="1" applyBorder="1" applyAlignment="1">
      <alignment horizontal="right" wrapText="1" readingOrder="1"/>
    </xf>
    <xf numFmtId="0" fontId="32" fillId="0" borderId="4" xfId="0" applyFont="1" applyFill="1" applyBorder="1" applyAlignment="1">
      <alignment horizontal="left" wrapText="1" readingOrder="1"/>
    </xf>
    <xf numFmtId="0" fontId="12" fillId="8" borderId="15" xfId="0" applyFont="1" applyFill="1" applyBorder="1" applyAlignment="1">
      <alignment horizontal="right" wrapText="1" readingOrder="1"/>
    </xf>
    <xf numFmtId="0" fontId="12" fillId="8" borderId="13" xfId="0" applyFont="1" applyFill="1" applyBorder="1" applyAlignment="1">
      <alignment horizontal="right" wrapText="1" readingOrder="1"/>
    </xf>
    <xf numFmtId="0" fontId="40" fillId="0" borderId="0" xfId="0" applyFont="1" applyFill="1" applyBorder="1" applyAlignment="1">
      <alignment horizontal="left" wrapText="1" readingOrder="1"/>
    </xf>
    <xf numFmtId="0" fontId="40" fillId="0" borderId="1" xfId="0" applyFont="1" applyFill="1" applyBorder="1" applyAlignment="1">
      <alignment horizontal="left" wrapText="1" readingOrder="1"/>
    </xf>
    <xf numFmtId="0" fontId="12" fillId="9" borderId="15" xfId="0" applyFont="1" applyFill="1" applyBorder="1" applyAlignment="1">
      <alignment horizontal="right" wrapText="1" readingOrder="1"/>
    </xf>
    <xf numFmtId="0" fontId="12" fillId="9" borderId="13" xfId="0" applyFont="1" applyFill="1" applyBorder="1" applyAlignment="1">
      <alignment horizontal="right" wrapText="1" readingOrder="1"/>
    </xf>
    <xf numFmtId="0" fontId="38" fillId="0" borderId="7" xfId="0" applyFont="1" applyBorder="1" applyAlignment="1">
      <alignment horizontal="center" vertical="center" textRotation="90" wrapText="1"/>
    </xf>
    <xf numFmtId="0" fontId="38" fillId="0" borderId="8" xfId="0" applyFont="1" applyBorder="1" applyAlignment="1">
      <alignment horizontal="center" vertical="center" textRotation="90" wrapText="1"/>
    </xf>
    <xf numFmtId="0" fontId="38" fillId="0" borderId="6" xfId="0" applyFont="1" applyBorder="1" applyAlignment="1">
      <alignment horizontal="center" vertical="center" textRotation="90" wrapText="1"/>
    </xf>
    <xf numFmtId="0" fontId="37" fillId="0" borderId="6" xfId="0" applyFont="1" applyBorder="1" applyAlignment="1">
      <alignment horizontal="center" vertical="center" textRotation="90"/>
    </xf>
    <xf numFmtId="0" fontId="37" fillId="0" borderId="7" xfId="0" applyFont="1" applyBorder="1" applyAlignment="1">
      <alignment horizontal="center" vertical="center" textRotation="90"/>
    </xf>
    <xf numFmtId="0" fontId="37" fillId="0" borderId="8" xfId="0" applyFont="1" applyBorder="1" applyAlignment="1">
      <alignment horizontal="center" vertical="center" textRotation="90"/>
    </xf>
    <xf numFmtId="0" fontId="98" fillId="0" borderId="16" xfId="0" applyFont="1" applyBorder="1" applyAlignment="1">
      <alignment horizontal="left" vertical="center" wrapText="1" readingOrder="1"/>
    </xf>
    <xf numFmtId="0" fontId="98" fillId="0" borderId="4" xfId="0" applyFont="1" applyBorder="1" applyAlignment="1">
      <alignment horizontal="left" vertical="center" wrapText="1" readingOrder="1"/>
    </xf>
    <xf numFmtId="0" fontId="42" fillId="0" borderId="0" xfId="0" applyFont="1" applyFill="1" applyBorder="1" applyAlignment="1">
      <alignment horizontal="left" wrapText="1" readingOrder="1"/>
    </xf>
    <xf numFmtId="0" fontId="56" fillId="15" borderId="22" xfId="0" applyFont="1" applyFill="1" applyBorder="1" applyAlignment="1">
      <alignment horizontal="center" vertical="center"/>
    </xf>
    <xf numFmtId="0" fontId="42" fillId="0" borderId="16" xfId="0" applyFont="1" applyBorder="1" applyAlignment="1">
      <alignment horizontal="center" wrapText="1" readingOrder="1"/>
    </xf>
    <xf numFmtId="0" fontId="42" fillId="0" borderId="24" xfId="0" applyFont="1" applyBorder="1" applyAlignment="1">
      <alignment horizontal="center" wrapText="1" readingOrder="1"/>
    </xf>
    <xf numFmtId="0" fontId="42" fillId="0" borderId="4" xfId="0" applyFont="1" applyBorder="1" applyAlignment="1">
      <alignment horizontal="center" wrapText="1" readingOrder="1"/>
    </xf>
    <xf numFmtId="0" fontId="37" fillId="0" borderId="6" xfId="0" applyFont="1" applyBorder="1" applyAlignment="1">
      <alignment horizontal="center" vertical="center" textRotation="90" wrapText="1"/>
    </xf>
    <xf numFmtId="0" fontId="37" fillId="0" borderId="7" xfId="0" applyFont="1" applyBorder="1" applyAlignment="1">
      <alignment horizontal="center" vertical="center" textRotation="90" wrapText="1"/>
    </xf>
    <xf numFmtId="0" fontId="37" fillId="0" borderId="8" xfId="0" applyFont="1" applyBorder="1" applyAlignment="1">
      <alignment horizontal="center" vertical="center" textRotation="90" wrapText="1"/>
    </xf>
    <xf numFmtId="0" fontId="12" fillId="5" borderId="0" xfId="0" applyFont="1" applyFill="1" applyBorder="1" applyAlignment="1">
      <alignment horizontal="right" wrapText="1" readingOrder="1"/>
    </xf>
    <xf numFmtId="0" fontId="49" fillId="5" borderId="4" xfId="0" applyFont="1" applyFill="1" applyBorder="1" applyAlignment="1">
      <alignment horizontal="left" vertical="center" wrapText="1" readingOrder="1"/>
    </xf>
    <xf numFmtId="0" fontId="32" fillId="0" borderId="4" xfId="0" applyFont="1" applyBorder="1" applyAlignment="1">
      <alignment horizontal="left" vertical="center" wrapText="1" readingOrder="1"/>
    </xf>
    <xf numFmtId="0" fontId="40" fillId="0" borderId="4" xfId="0" applyFont="1" applyFill="1" applyBorder="1" applyAlignment="1">
      <alignment horizontal="left" wrapText="1" readingOrder="1"/>
    </xf>
    <xf numFmtId="0" fontId="19" fillId="0" borderId="4" xfId="0" applyFont="1" applyBorder="1" applyAlignment="1">
      <alignment horizontal="left" vertical="center" wrapText="1" readingOrder="1"/>
    </xf>
    <xf numFmtId="0" fontId="40" fillId="0" borderId="13" xfId="0" applyFont="1" applyBorder="1" applyAlignment="1">
      <alignment horizontal="left" wrapText="1" readingOrder="1"/>
    </xf>
    <xf numFmtId="0" fontId="40" fillId="0" borderId="14" xfId="0" applyFont="1" applyBorder="1" applyAlignment="1">
      <alignment horizontal="left" wrapText="1" readingOrder="1"/>
    </xf>
    <xf numFmtId="0" fontId="19" fillId="5" borderId="16" xfId="0" applyFont="1" applyFill="1" applyBorder="1" applyAlignment="1">
      <alignment horizontal="left" vertical="center" wrapText="1" readingOrder="1"/>
    </xf>
    <xf numFmtId="0" fontId="19" fillId="5" borderId="4" xfId="0" applyFont="1" applyFill="1" applyBorder="1" applyAlignment="1">
      <alignment horizontal="left" vertical="center" wrapText="1" readingOrder="1"/>
    </xf>
    <xf numFmtId="0" fontId="32" fillId="0" borderId="16" xfId="0" applyFont="1" applyBorder="1" applyAlignment="1">
      <alignment horizontal="left" vertical="center" wrapText="1" readingOrder="1"/>
    </xf>
    <xf numFmtId="0" fontId="19" fillId="0" borderId="0" xfId="0" applyFont="1" applyBorder="1" applyAlignment="1">
      <alignment horizontal="left" vertical="center" wrapText="1" readingOrder="1"/>
    </xf>
    <xf numFmtId="0" fontId="19" fillId="0" borderId="0" xfId="0" applyFont="1" applyAlignment="1">
      <alignment horizontal="left" vertical="center" wrapText="1" readingOrder="1"/>
    </xf>
    <xf numFmtId="0" fontId="40" fillId="0" borderId="0" xfId="0" applyFont="1" applyAlignment="1">
      <alignment horizontal="left" wrapText="1" readingOrder="1"/>
    </xf>
    <xf numFmtId="0" fontId="12" fillId="10" borderId="15" xfId="0" applyFont="1" applyFill="1" applyBorder="1" applyAlignment="1">
      <alignment horizontal="right" wrapText="1" readingOrder="1"/>
    </xf>
    <xf numFmtId="0" fontId="39" fillId="5" borderId="0" xfId="0" applyFont="1" applyFill="1" applyBorder="1" applyAlignment="1">
      <alignment horizontal="left" vertical="center" wrapText="1" readingOrder="1"/>
    </xf>
    <xf numFmtId="0" fontId="5" fillId="5" borderId="12" xfId="0" applyFont="1" applyFill="1" applyBorder="1" applyAlignment="1">
      <alignment horizontal="left" vertical="center" wrapText="1" readingOrder="1"/>
    </xf>
    <xf numFmtId="0" fontId="100" fillId="0" borderId="12" xfId="0" applyFont="1" applyFill="1" applyBorder="1" applyAlignment="1">
      <alignment horizontal="left" vertical="top" wrapText="1"/>
    </xf>
    <xf numFmtId="0" fontId="100" fillId="0" borderId="0" xfId="0" applyFont="1" applyFill="1" applyAlignment="1">
      <alignment horizontal="left" vertical="top" wrapText="1"/>
    </xf>
    <xf numFmtId="0" fontId="54" fillId="0" borderId="0" xfId="0" applyFont="1" applyFill="1" applyAlignment="1">
      <alignment horizontal="left" vertical="top" wrapText="1"/>
    </xf>
    <xf numFmtId="0" fontId="32" fillId="0" borderId="6" xfId="0" applyFont="1" applyBorder="1" applyAlignment="1">
      <alignment horizontal="center" vertical="center" textRotation="90" wrapText="1"/>
    </xf>
    <xf numFmtId="0" fontId="32" fillId="0" borderId="7" xfId="0" applyFont="1" applyBorder="1" applyAlignment="1">
      <alignment horizontal="center" vertical="center" textRotation="90" wrapText="1"/>
    </xf>
    <xf numFmtId="0" fontId="32" fillId="0" borderId="8" xfId="0" applyFont="1" applyBorder="1" applyAlignment="1">
      <alignment horizontal="center" vertical="center" textRotation="90" wrapText="1"/>
    </xf>
    <xf numFmtId="0" fontId="32" fillId="0" borderId="16" xfId="0" applyFont="1" applyFill="1" applyBorder="1" applyAlignment="1">
      <alignment horizontal="left" vertical="center" wrapText="1" readingOrder="1"/>
    </xf>
    <xf numFmtId="0" fontId="32" fillId="0" borderId="4" xfId="0" applyFont="1" applyFill="1" applyBorder="1" applyAlignment="1">
      <alignment horizontal="left" vertical="center" wrapText="1" readingOrder="1"/>
    </xf>
    <xf numFmtId="0" fontId="19" fillId="0" borderId="16" xfId="0" applyFont="1" applyFill="1" applyBorder="1" applyAlignment="1">
      <alignment horizontal="left" vertical="center" wrapText="1" readingOrder="1"/>
    </xf>
    <xf numFmtId="0" fontId="19" fillId="0" borderId="4" xfId="0" applyFont="1" applyFill="1" applyBorder="1" applyAlignment="1">
      <alignment horizontal="left" vertical="center" wrapText="1" readingOrder="1"/>
    </xf>
    <xf numFmtId="0" fontId="32" fillId="5" borderId="0" xfId="0" applyFont="1" applyFill="1" applyBorder="1" applyAlignment="1">
      <alignment horizontal="center" vertical="center" textRotation="90" wrapText="1"/>
    </xf>
    <xf numFmtId="0" fontId="32" fillId="0" borderId="24" xfId="0" applyFont="1" applyBorder="1" applyAlignment="1">
      <alignment horizontal="left" vertical="center" wrapText="1" readingOrder="1"/>
    </xf>
    <xf numFmtId="0" fontId="40" fillId="5" borderId="0" xfId="0" applyFont="1" applyFill="1" applyBorder="1" applyAlignment="1">
      <alignment horizontal="left" wrapText="1" readingOrder="1"/>
    </xf>
    <xf numFmtId="0" fontId="32" fillId="5" borderId="4" xfId="0" applyFont="1" applyFill="1" applyBorder="1" applyAlignment="1">
      <alignment horizontal="left" vertical="center" wrapText="1" readingOrder="1"/>
    </xf>
    <xf numFmtId="0" fontId="32" fillId="5" borderId="24" xfId="0" applyFont="1" applyFill="1" applyBorder="1" applyAlignment="1">
      <alignment horizontal="left" vertical="center" wrapText="1" readingOrder="1"/>
    </xf>
    <xf numFmtId="0" fontId="61" fillId="0" borderId="26" xfId="0" applyFont="1" applyBorder="1" applyAlignment="1">
      <alignment horizontal="left" vertical="top" wrapText="1"/>
    </xf>
    <xf numFmtId="0" fontId="61" fillId="0" borderId="0" xfId="0" applyFont="1" applyBorder="1" applyAlignment="1">
      <alignment horizontal="left" vertical="top" wrapText="1"/>
    </xf>
    <xf numFmtId="0" fontId="61" fillId="0" borderId="0" xfId="0" applyFont="1" applyBorder="1" applyAlignment="1">
      <alignment horizontal="left" vertical="center"/>
    </xf>
    <xf numFmtId="0" fontId="0" fillId="5" borderId="10" xfId="0" applyFill="1" applyBorder="1" applyAlignment="1">
      <alignment horizontal="left" vertical="center" wrapText="1"/>
    </xf>
    <xf numFmtId="0" fontId="0" fillId="5" borderId="1" xfId="0" applyFill="1" applyBorder="1" applyAlignment="1">
      <alignment horizontal="left" vertical="center" wrapText="1"/>
    </xf>
    <xf numFmtId="0" fontId="61" fillId="0" borderId="0" xfId="0" applyFont="1" applyBorder="1" applyAlignment="1">
      <alignment horizontal="left"/>
    </xf>
    <xf numFmtId="0" fontId="61" fillId="0" borderId="17" xfId="0" applyFont="1" applyBorder="1" applyAlignment="1">
      <alignment horizontal="left" vertical="center" wrapText="1"/>
    </xf>
    <xf numFmtId="0" fontId="61" fillId="0" borderId="17" xfId="0" applyFont="1" applyBorder="1" applyAlignment="1">
      <alignment horizontal="left" vertical="top" wrapText="1"/>
    </xf>
    <xf numFmtId="0" fontId="78" fillId="0" borderId="1" xfId="0" applyFont="1" applyBorder="1" applyAlignment="1">
      <alignment horizontal="left" vertical="center" wrapText="1"/>
    </xf>
    <xf numFmtId="0" fontId="78" fillId="0" borderId="35" xfId="0" applyFont="1" applyBorder="1" applyAlignment="1">
      <alignment horizontal="left" vertical="top" wrapText="1"/>
    </xf>
    <xf numFmtId="0" fontId="73" fillId="0" borderId="28" xfId="0" applyFont="1" applyBorder="1" applyAlignment="1">
      <alignment horizontal="center" vertical="center" textRotation="90" wrapText="1"/>
    </xf>
    <xf numFmtId="0" fontId="73" fillId="0" borderId="30" xfId="0" applyFont="1" applyBorder="1" applyAlignment="1">
      <alignment horizontal="center" vertical="center" textRotation="90" wrapText="1"/>
    </xf>
    <xf numFmtId="0" fontId="73" fillId="0" borderId="7" xfId="0" applyFont="1" applyBorder="1" applyAlignment="1">
      <alignment horizontal="center" vertical="center" textRotation="90" wrapText="1"/>
    </xf>
    <xf numFmtId="0" fontId="76" fillId="0" borderId="0" xfId="0" applyFont="1" applyBorder="1" applyAlignment="1">
      <alignment vertical="top" wrapText="1"/>
    </xf>
    <xf numFmtId="0" fontId="0" fillId="0" borderId="24" xfId="0" applyBorder="1" applyAlignment="1">
      <alignment horizontal="left"/>
    </xf>
    <xf numFmtId="0" fontId="0" fillId="0" borderId="16" xfId="0" applyBorder="1" applyAlignment="1">
      <alignment horizontal="left"/>
    </xf>
    <xf numFmtId="0" fontId="61" fillId="0" borderId="0" xfId="0" applyFont="1" applyBorder="1" applyAlignment="1">
      <alignment horizontal="center" vertical="top" wrapText="1"/>
    </xf>
    <xf numFmtId="0" fontId="61" fillId="0" borderId="25" xfId="0" applyFont="1" applyBorder="1" applyAlignment="1">
      <alignment horizontal="center" vertical="top" wrapText="1"/>
    </xf>
    <xf numFmtId="0" fontId="61" fillId="0" borderId="1" xfId="0" applyFont="1" applyBorder="1" applyAlignment="1">
      <alignment horizontal="center" vertical="top" wrapText="1"/>
    </xf>
    <xf numFmtId="0" fontId="61" fillId="0" borderId="20" xfId="0" applyFont="1" applyBorder="1" applyAlignment="1">
      <alignment horizontal="center" vertical="top" wrapText="1"/>
    </xf>
    <xf numFmtId="0" fontId="61" fillId="0" borderId="0" xfId="0" applyFont="1" applyBorder="1" applyAlignment="1">
      <alignment horizontal="center" vertical="center"/>
    </xf>
    <xf numFmtId="0" fontId="61" fillId="0" borderId="0" xfId="0" applyFont="1" applyBorder="1" applyAlignment="1">
      <alignment horizontal="center"/>
    </xf>
    <xf numFmtId="0" fontId="44" fillId="0" borderId="4" xfId="0" applyFont="1" applyBorder="1" applyAlignment="1"/>
    <xf numFmtId="0" fontId="0" fillId="0" borderId="25" xfId="0" applyBorder="1" applyAlignment="1">
      <alignment horizontal="left"/>
    </xf>
    <xf numFmtId="0" fontId="0" fillId="0" borderId="20" xfId="0" applyBorder="1" applyAlignment="1">
      <alignment horizontal="left"/>
    </xf>
    <xf numFmtId="0" fontId="44" fillId="0" borderId="24" xfId="0" applyFont="1" applyBorder="1" applyAlignment="1">
      <alignment horizontal="left"/>
    </xf>
    <xf numFmtId="0" fontId="44" fillId="0" borderId="16" xfId="0" applyFont="1" applyBorder="1" applyAlignment="1">
      <alignment horizontal="left"/>
    </xf>
    <xf numFmtId="0" fontId="12" fillId="10" borderId="2" xfId="0" applyFont="1" applyFill="1" applyBorder="1" applyAlignment="1">
      <alignment horizontal="center" wrapText="1" readingOrder="1"/>
    </xf>
    <xf numFmtId="0" fontId="32" fillId="0" borderId="0" xfId="0" applyFont="1" applyFill="1" applyAlignment="1">
      <alignment horizontal="center"/>
    </xf>
    <xf numFmtId="0" fontId="12" fillId="10" borderId="2" xfId="0" applyFont="1" applyFill="1" applyBorder="1" applyAlignment="1">
      <alignment horizontal="center" vertical="center" wrapText="1" readingOrder="1"/>
    </xf>
    <xf numFmtId="0" fontId="12" fillId="9" borderId="2" xfId="0" applyFont="1" applyFill="1" applyBorder="1" applyAlignment="1">
      <alignment horizontal="center" vertical="center" wrapText="1" readingOrder="1"/>
    </xf>
    <xf numFmtId="0" fontId="33" fillId="0" borderId="0" xfId="0" applyFont="1" applyFill="1" applyBorder="1" applyAlignment="1">
      <alignment horizontal="left" wrapText="1" readingOrder="1"/>
    </xf>
  </cellXfs>
  <cellStyles count="8">
    <cellStyle name="Comma" xfId="1" builtinId="3"/>
    <cellStyle name="Comma 2" xfId="7" xr:uid="{E2403F64-179E-4102-BEB7-B75194FF801F}"/>
    <cellStyle name="Hyperlink" xfId="2" builtinId="8"/>
    <cellStyle name="Normal" xfId="0" builtinId="0"/>
    <cellStyle name="Normal 11" xfId="5" xr:uid="{5DD9F69C-A2A8-4D52-8682-BF1E464C10A8}"/>
    <cellStyle name="Normal 2 2" xfId="3" xr:uid="{B42BFFE6-3598-47CF-B18B-BA036AAFB099}"/>
    <cellStyle name="Normal_BU_CIB" xfId="6" xr:uid="{FC60D491-1082-4F53-AE20-2FB0731BB738}"/>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41031</xdr:colOff>
      <xdr:row>0</xdr:row>
      <xdr:rowOff>14654</xdr:rowOff>
    </xdr:from>
    <xdr:to>
      <xdr:col>0</xdr:col>
      <xdr:colOff>41031</xdr:colOff>
      <xdr:row>4</xdr:row>
      <xdr:rowOff>67564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1031" y="14654"/>
          <a:ext cx="807720" cy="814910"/>
        </a:xfrm>
        <a:prstGeom prst="rect">
          <a:avLst/>
        </a:prstGeom>
      </xdr:spPr>
    </xdr:pic>
    <xdr:clientData/>
  </xdr:twoCellAnchor>
  <xdr:twoCellAnchor editAs="oneCell">
    <xdr:from>
      <xdr:col>0</xdr:col>
      <xdr:colOff>190500</xdr:colOff>
      <xdr:row>0</xdr:row>
      <xdr:rowOff>76200</xdr:rowOff>
    </xdr:from>
    <xdr:to>
      <xdr:col>1</xdr:col>
      <xdr:colOff>581025</xdr:colOff>
      <xdr:row>3</xdr:row>
      <xdr:rowOff>180647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83382" t="6798" r="3824" b="67581"/>
        <a:stretch/>
      </xdr:blipFill>
      <xdr:spPr>
        <a:xfrm>
          <a:off x="190500" y="76200"/>
          <a:ext cx="600075" cy="675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27</xdr:row>
      <xdr:rowOff>216953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87325" y="0"/>
          <a:ext cx="583406" cy="674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6</xdr:row>
      <xdr:rowOff>7403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915900" y="0"/>
          <a:ext cx="609600" cy="6741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19</xdr:col>
      <xdr:colOff>0</xdr:colOff>
      <xdr:row>3</xdr:row>
      <xdr:rowOff>131228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868650" y="161925"/>
          <a:ext cx="723900" cy="6646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0</xdr:colOff>
      <xdr:row>3</xdr:row>
      <xdr:rowOff>125513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2239625" y="9525"/>
          <a:ext cx="628650" cy="6741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9525</xdr:rowOff>
    </xdr:from>
    <xdr:to>
      <xdr:col>6</xdr:col>
      <xdr:colOff>0</xdr:colOff>
      <xdr:row>2</xdr:row>
      <xdr:rowOff>226478</xdr:rowOff>
    </xdr:to>
    <xdr:pic>
      <xdr:nvPicPr>
        <xdr:cNvPr id="2" name="Picture 1">
          <a:extLst>
            <a:ext uri="{FF2B5EF4-FFF2-40B4-BE49-F238E27FC236}">
              <a16:creationId xmlns:a16="http://schemas.microsoft.com/office/drawing/2014/main" id="{38A5849C-ADED-4B54-87F3-CF93E6A75BF9}"/>
            </a:ext>
          </a:extLst>
        </xdr:cNvPr>
        <xdr:cNvPicPr>
          <a:picLocks noChangeAspect="1"/>
        </xdr:cNvPicPr>
      </xdr:nvPicPr>
      <xdr:blipFill>
        <a:blip xmlns:r="http://schemas.openxmlformats.org/officeDocument/2006/relationships" r:embed="rId1"/>
        <a:stretch>
          <a:fillRect/>
        </a:stretch>
      </xdr:blipFill>
      <xdr:spPr>
        <a:xfrm>
          <a:off x="7528560" y="9525"/>
          <a:ext cx="0" cy="658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0</xdr:colOff>
      <xdr:row>5</xdr:row>
      <xdr:rowOff>32168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705975" y="190500"/>
          <a:ext cx="708660" cy="698918"/>
        </a:xfrm>
        <a:prstGeom prst="rect">
          <a:avLst/>
        </a:prstGeom>
      </xdr:spPr>
    </xdr:pic>
    <xdr:clientData/>
  </xdr:twoCellAnchor>
  <xdr:twoCellAnchor editAs="oneCell">
    <xdr:from>
      <xdr:col>12</xdr:col>
      <xdr:colOff>571501</xdr:colOff>
      <xdr:row>1</xdr:row>
      <xdr:rowOff>104776</xdr:rowOff>
    </xdr:from>
    <xdr:to>
      <xdr:col>14</xdr:col>
      <xdr:colOff>76201</xdr:colOff>
      <xdr:row>5</xdr:row>
      <xdr:rowOff>177254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a:srcRect l="83382" t="6798" r="3824" b="67581"/>
        <a:stretch/>
      </xdr:blipFill>
      <xdr:spPr>
        <a:xfrm>
          <a:off x="10277476" y="295276"/>
          <a:ext cx="723900" cy="8154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0</xdr:colOff>
      <xdr:row>1</xdr:row>
      <xdr:rowOff>0</xdr:rowOff>
    </xdr:from>
    <xdr:to>
      <xdr:col>20</xdr:col>
      <xdr:colOff>0</xdr:colOff>
      <xdr:row>4</xdr:row>
      <xdr:rowOff>64553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439650" y="190500"/>
          <a:ext cx="704850" cy="683678"/>
        </a:xfrm>
        <a:prstGeom prst="rect">
          <a:avLst/>
        </a:prstGeom>
      </xdr:spPr>
    </xdr:pic>
    <xdr:clientData/>
  </xdr:twoCellAnchor>
  <xdr:twoCellAnchor editAs="oneCell">
    <xdr:from>
      <xdr:col>18</xdr:col>
      <xdr:colOff>272415</xdr:colOff>
      <xdr:row>0</xdr:row>
      <xdr:rowOff>1905</xdr:rowOff>
    </xdr:from>
    <xdr:to>
      <xdr:col>19</xdr:col>
      <xdr:colOff>481362</xdr:colOff>
      <xdr:row>4</xdr:row>
      <xdr:rowOff>22860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a:srcRect l="83382" t="6798" r="3824" b="67581"/>
        <a:stretch/>
      </xdr:blipFill>
      <xdr:spPr>
        <a:xfrm>
          <a:off x="11146155" y="1905"/>
          <a:ext cx="833787" cy="912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bank.sharepoint.com/personal/didintle_mputle_standardbank_co_za/Documents/Desktop/GCC/ESG/Standard%20Bank_BASA%20Impact%20Indica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bjective 1"/>
      <sheetName val="Objective 2"/>
      <sheetName val="Objective 3"/>
      <sheetName val="Objective 4"/>
      <sheetName val="Objective 5"/>
      <sheetName val="Object 6"/>
    </sheetNames>
    <sheetDataSet>
      <sheetData sheetId="0" refreshError="1">
        <row r="5">
          <cell r="B5">
            <v>12000000</v>
          </cell>
        </row>
        <row r="18">
          <cell r="B18">
            <v>2760</v>
          </cell>
        </row>
        <row r="47">
          <cell r="B47">
            <v>5667</v>
          </cell>
        </row>
      </sheetData>
      <sheetData sheetId="1" refreshError="1">
        <row r="7">
          <cell r="D7">
            <v>500000000</v>
          </cell>
        </row>
        <row r="8">
          <cell r="D8">
            <v>900000</v>
          </cell>
        </row>
        <row r="9">
          <cell r="D9">
            <v>200000000</v>
          </cell>
        </row>
        <row r="10">
          <cell r="D10" t="str">
            <v>208 000 00</v>
          </cell>
        </row>
      </sheetData>
      <sheetData sheetId="2" refreshError="1">
        <row r="4">
          <cell r="D4">
            <v>8700000</v>
          </cell>
        </row>
        <row r="5">
          <cell r="D5">
            <v>3500000</v>
          </cell>
          <cell r="E5">
            <v>120</v>
          </cell>
        </row>
        <row r="6">
          <cell r="D6">
            <v>9200000</v>
          </cell>
        </row>
        <row r="7">
          <cell r="D7">
            <v>81600000</v>
          </cell>
        </row>
        <row r="8">
          <cell r="D8">
            <v>41170000</v>
          </cell>
          <cell r="E8">
            <v>488</v>
          </cell>
        </row>
        <row r="9">
          <cell r="D9" t="str">
            <v>200 000 00</v>
          </cell>
        </row>
        <row r="11">
          <cell r="E11">
            <v>219</v>
          </cell>
        </row>
        <row r="12">
          <cell r="D12">
            <v>68000000</v>
          </cell>
        </row>
        <row r="13">
          <cell r="D13">
            <v>14000000</v>
          </cell>
          <cell r="E13">
            <v>36</v>
          </cell>
        </row>
        <row r="14">
          <cell r="D14">
            <v>24000000</v>
          </cell>
        </row>
        <row r="15">
          <cell r="D15">
            <v>18000000</v>
          </cell>
        </row>
      </sheetData>
      <sheetData sheetId="3" refreshError="1">
        <row r="3">
          <cell r="E3" t="str">
            <v xml:space="preserve">Reach </v>
          </cell>
        </row>
        <row r="4">
          <cell r="D4">
            <v>52000000</v>
          </cell>
          <cell r="E4">
            <v>55749500</v>
          </cell>
        </row>
        <row r="5">
          <cell r="E5">
            <v>1037</v>
          </cell>
        </row>
      </sheetData>
      <sheetData sheetId="4" refreshError="1">
        <row r="3">
          <cell r="D3" t="str">
            <v xml:space="preserve">R' Value </v>
          </cell>
        </row>
        <row r="4">
          <cell r="E4">
            <v>19</v>
          </cell>
        </row>
        <row r="5">
          <cell r="E5">
            <v>183</v>
          </cell>
        </row>
        <row r="6">
          <cell r="E6">
            <v>709</v>
          </cell>
        </row>
        <row r="7">
          <cell r="D7">
            <v>83670621</v>
          </cell>
        </row>
        <row r="8">
          <cell r="E8">
            <v>6500</v>
          </cell>
        </row>
        <row r="9">
          <cell r="E9">
            <v>7400</v>
          </cell>
        </row>
        <row r="10">
          <cell r="E10" t="str">
            <v xml:space="preserve">1580 
</v>
          </cell>
        </row>
        <row r="11">
          <cell r="E11">
            <v>307</v>
          </cell>
        </row>
      </sheetData>
      <sheetData sheetId="5" refreshError="1"/>
      <sheetData sheetId="6" refreshError="1">
        <row r="4">
          <cell r="D4">
            <v>3000000000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sustainability.standardbank.com/documents/discrimination-in-the-workplace-policy-2019.pdf" TargetMode="External"/><Relationship Id="rId13" Type="http://schemas.openxmlformats.org/officeDocument/2006/relationships/hyperlink" Target="https://sustainability.standardbank.com/documents/human-rights-statement-policy-2019.pdf" TargetMode="External"/><Relationship Id="rId18" Type="http://schemas.openxmlformats.org/officeDocument/2006/relationships/drawing" Target="../drawings/drawing7.xml"/><Relationship Id="rId3" Type="http://schemas.openxmlformats.org/officeDocument/2006/relationships/hyperlink" Target="https://sustainability.standardbank.com/documents/financial-sanctions-and-counter-terrorist-financing-policy-and-standards-2019.pdf" TargetMode="External"/><Relationship Id="rId7" Type="http://schemas.openxmlformats.org/officeDocument/2006/relationships/hyperlink" Target="https://sustainability.standardbank.com/documents/harassment-in-the-workplace-policy-2019.pdf" TargetMode="External"/><Relationship Id="rId12" Type="http://schemas.openxmlformats.org/officeDocument/2006/relationships/hyperlink" Target="https://sustainability.standardbank.com/documents/information-risk-and-privacy-policy-2019.pdf" TargetMode="External"/><Relationship Id="rId17" Type="http://schemas.openxmlformats.org/officeDocument/2006/relationships/printerSettings" Target="../printerSettings/printerSettings13.bin"/><Relationship Id="rId2" Type="http://schemas.openxmlformats.org/officeDocument/2006/relationships/hyperlink" Target="https://sustainability.standardbank.com/documents/data-privacy-policy-2019.pdf" TargetMode="External"/><Relationship Id="rId16" Type="http://schemas.openxmlformats.org/officeDocument/2006/relationships/hyperlink" Target="https://sustainability.standardbank.com/documents/group-sponsorship-policy-2019.pdf" TargetMode="External"/><Relationship Id="rId1" Type="http://schemas.openxmlformats.org/officeDocument/2006/relationships/hyperlink" Target="https://sustainability.standardbank.com/documents/anti-bribery-and-corruption-policy-2019.pdf" TargetMode="External"/><Relationship Id="rId6" Type="http://schemas.openxmlformats.org/officeDocument/2006/relationships/hyperlink" Target="https://sustainability.standardbank.com/documents/conduct-risk-policy-2019.pdf" TargetMode="External"/><Relationship Id="rId11" Type="http://schemas.openxmlformats.org/officeDocument/2006/relationships/hyperlink" Target="https://sustainability.standardbank.com/documents/thermal-coal-mining-finance-policy-2019.pdf" TargetMode="External"/><Relationship Id="rId5" Type="http://schemas.openxmlformats.org/officeDocument/2006/relationships/hyperlink" Target="https://sustainability.standardbank.com/documents/prevention-of-the-facilitation-of-tax-evasion-policy-2019.pdf" TargetMode="External"/><Relationship Id="rId15" Type="http://schemas.openxmlformats.org/officeDocument/2006/relationships/hyperlink" Target="https://sustainability.standardbank.com/documents/expanded-democracy-support-programme-2019.pdf" TargetMode="External"/><Relationship Id="rId10" Type="http://schemas.openxmlformats.org/officeDocument/2006/relationships/hyperlink" Target="https://sustainability.standardbank.com/documents/coal-fired-power-finance-policy-2019.pdf" TargetMode="External"/><Relationship Id="rId4" Type="http://schemas.openxmlformats.org/officeDocument/2006/relationships/hyperlink" Target="https://sustainability.standardbank.com/documents/money-laundering-control-policy-and-standards-2019.pdf" TargetMode="External"/><Relationship Id="rId9" Type="http://schemas.openxmlformats.org/officeDocument/2006/relationships/hyperlink" Target="https://sustainability.standardbank.com/documents/sexual-harassment-in-the-workplace-policy-2019.pdf" TargetMode="External"/><Relationship Id="rId14" Type="http://schemas.openxmlformats.org/officeDocument/2006/relationships/hyperlink" Target="https://sustainability.standardbank.com/documents/stakeholder-engagement-policy-summary-2019.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CDF3-39B5-46FF-8441-09975EC603B6}">
  <sheetPr>
    <tabColor rgb="FF0070C0"/>
  </sheetPr>
  <dimension ref="A1:U61"/>
  <sheetViews>
    <sheetView showGridLines="0" topLeftCell="A4" workbookViewId="0">
      <selection activeCell="M18" sqref="M18"/>
    </sheetView>
  </sheetViews>
  <sheetFormatPr defaultColWidth="0" defaultRowHeight="15" customHeight="1" zeroHeight="1" x14ac:dyDescent="0.25"/>
  <cols>
    <col min="1" max="1" width="3.140625" style="72" customWidth="1"/>
    <col min="2" max="16" width="8.85546875" style="72" customWidth="1"/>
    <col min="17" max="21" width="9.140625" style="74" customWidth="1"/>
    <col min="22" max="16384" width="9.140625" style="74" hidden="1"/>
  </cols>
  <sheetData>
    <row r="1" spans="1:18" customFormat="1" x14ac:dyDescent="0.25">
      <c r="A1" s="2"/>
      <c r="B1" s="2"/>
      <c r="C1" s="2"/>
      <c r="D1" s="2"/>
      <c r="E1" s="2"/>
      <c r="F1" s="2"/>
      <c r="G1" s="2"/>
      <c r="H1" s="2"/>
      <c r="I1" s="2"/>
      <c r="J1" s="2"/>
      <c r="K1" s="2"/>
      <c r="L1" s="2"/>
      <c r="M1" s="2"/>
      <c r="N1" s="2"/>
      <c r="O1" s="2"/>
      <c r="P1" s="2"/>
    </row>
    <row r="2" spans="1:18" customFormat="1" x14ac:dyDescent="0.25">
      <c r="A2" s="2"/>
      <c r="B2" s="61"/>
      <c r="C2" s="61"/>
      <c r="D2" s="61"/>
      <c r="E2" s="2"/>
      <c r="F2" s="2"/>
      <c r="G2" s="2"/>
      <c r="H2" s="2"/>
      <c r="I2" s="2"/>
      <c r="J2" s="2"/>
      <c r="K2" s="2"/>
      <c r="L2" s="2"/>
      <c r="M2" s="2"/>
      <c r="N2" s="2"/>
      <c r="O2" s="2"/>
      <c r="P2" s="2"/>
    </row>
    <row r="3" spans="1:18" customFormat="1" x14ac:dyDescent="0.25">
      <c r="A3" s="2"/>
      <c r="B3" s="61"/>
      <c r="C3" s="61"/>
      <c r="D3" s="61"/>
      <c r="E3" s="2"/>
      <c r="F3" s="2"/>
      <c r="G3" s="2"/>
      <c r="H3" s="2"/>
      <c r="I3" s="2"/>
      <c r="J3" s="2"/>
      <c r="K3" s="2"/>
      <c r="L3" s="2"/>
      <c r="M3" s="2"/>
      <c r="N3" s="62"/>
      <c r="O3" s="1"/>
      <c r="P3" s="1"/>
      <c r="Q3" s="1"/>
      <c r="R3" s="1"/>
    </row>
    <row r="4" spans="1:18" customFormat="1" x14ac:dyDescent="0.25">
      <c r="A4" s="2"/>
      <c r="B4" s="61"/>
      <c r="C4" s="61"/>
      <c r="D4" s="61"/>
      <c r="E4" s="2"/>
      <c r="F4" s="2"/>
      <c r="G4" s="2"/>
      <c r="H4" s="2"/>
      <c r="I4" s="2"/>
      <c r="J4" s="2"/>
      <c r="K4" s="2"/>
      <c r="L4" s="2"/>
      <c r="M4" s="2"/>
      <c r="N4" s="1"/>
      <c r="O4" s="1"/>
      <c r="P4" s="1"/>
      <c r="Q4" s="1"/>
      <c r="R4" s="1"/>
    </row>
    <row r="5" spans="1:18" customFormat="1" ht="23.25" x14ac:dyDescent="0.35">
      <c r="A5" s="2"/>
      <c r="B5" s="75" t="s">
        <v>0</v>
      </c>
      <c r="C5" s="76"/>
      <c r="D5" s="76"/>
      <c r="E5" s="77"/>
      <c r="F5" s="77"/>
      <c r="G5" s="77"/>
      <c r="H5" s="77"/>
      <c r="I5" s="77"/>
      <c r="J5" s="77"/>
      <c r="K5" s="77"/>
      <c r="L5" s="2"/>
      <c r="M5" s="2"/>
      <c r="N5" s="2"/>
      <c r="O5" s="2"/>
      <c r="P5" s="2"/>
    </row>
    <row r="6" spans="1:18" s="101" customFormat="1" x14ac:dyDescent="0.25">
      <c r="A6" s="100"/>
      <c r="B6" s="108"/>
      <c r="C6" s="109"/>
      <c r="D6" s="110"/>
      <c r="E6" s="100"/>
      <c r="F6" s="100"/>
      <c r="G6" s="100"/>
      <c r="H6" s="100"/>
      <c r="I6" s="100"/>
      <c r="J6" s="100"/>
      <c r="K6" s="100"/>
      <c r="L6" s="100"/>
      <c r="M6" s="100"/>
      <c r="N6" s="100"/>
      <c r="O6" s="100"/>
      <c r="P6" s="100"/>
    </row>
    <row r="7" spans="1:18" customFormat="1" ht="18.75" x14ac:dyDescent="0.3">
      <c r="A7" s="2"/>
      <c r="B7" s="65"/>
      <c r="C7" s="63"/>
      <c r="D7" s="64"/>
      <c r="E7" s="2"/>
      <c r="F7" s="2"/>
      <c r="G7" s="2"/>
      <c r="H7" s="2"/>
      <c r="I7" s="2"/>
      <c r="J7" s="2"/>
      <c r="K7" s="2"/>
      <c r="L7" s="2"/>
      <c r="M7" s="2"/>
      <c r="N7" s="2"/>
      <c r="O7" s="2"/>
      <c r="P7" s="2"/>
    </row>
    <row r="8" spans="1:18" customFormat="1" ht="21" x14ac:dyDescent="0.35">
      <c r="A8" s="2"/>
      <c r="B8" s="75" t="s">
        <v>1</v>
      </c>
      <c r="C8" s="78"/>
      <c r="D8" s="79"/>
      <c r="E8" s="2"/>
      <c r="F8" s="2"/>
      <c r="G8" s="2"/>
      <c r="H8" s="2"/>
      <c r="I8" s="2"/>
      <c r="J8" s="2"/>
      <c r="K8" s="2"/>
      <c r="L8" s="2"/>
      <c r="M8" s="2"/>
      <c r="N8" s="2"/>
      <c r="O8" s="2"/>
      <c r="P8" s="2"/>
    </row>
    <row r="9" spans="1:18" customFormat="1" x14ac:dyDescent="0.25">
      <c r="A9" s="2"/>
      <c r="B9" s="111" t="s">
        <v>2</v>
      </c>
      <c r="C9" s="67"/>
      <c r="D9" s="67"/>
      <c r="E9" s="68"/>
      <c r="F9" s="68"/>
      <c r="G9" s="68"/>
      <c r="H9" s="2"/>
      <c r="I9" s="2"/>
      <c r="J9" s="2"/>
      <c r="K9" s="2"/>
      <c r="L9" s="100"/>
      <c r="M9" s="100"/>
      <c r="N9" s="100"/>
      <c r="O9" s="100"/>
      <c r="P9" s="100"/>
      <c r="Q9" s="101"/>
      <c r="R9" s="101"/>
    </row>
    <row r="10" spans="1:18" customFormat="1" x14ac:dyDescent="0.25">
      <c r="A10" s="2"/>
      <c r="B10" s="111" t="s">
        <v>3</v>
      </c>
      <c r="C10" s="67"/>
      <c r="D10" s="67"/>
      <c r="E10" s="68"/>
      <c r="F10" s="68"/>
      <c r="G10" s="68"/>
      <c r="H10" s="2"/>
      <c r="I10" s="2"/>
      <c r="J10" s="2"/>
      <c r="K10" s="2"/>
      <c r="L10" s="100"/>
      <c r="M10" s="100"/>
      <c r="N10" s="100"/>
      <c r="O10" s="100"/>
      <c r="P10" s="100"/>
      <c r="Q10" s="101"/>
      <c r="R10" s="101"/>
    </row>
    <row r="11" spans="1:18" customFormat="1" x14ac:dyDescent="0.25">
      <c r="A11" s="2"/>
      <c r="B11" s="111" t="s">
        <v>4</v>
      </c>
      <c r="C11" s="66"/>
      <c r="D11" s="67"/>
      <c r="E11" s="68"/>
      <c r="F11" s="68"/>
      <c r="G11" s="68"/>
      <c r="H11" s="2"/>
      <c r="I11" s="2"/>
      <c r="J11" s="2"/>
      <c r="K11" s="2"/>
      <c r="L11" s="102"/>
      <c r="M11" s="103"/>
      <c r="N11" s="102"/>
      <c r="O11" s="102"/>
      <c r="P11" s="101"/>
      <c r="Q11" s="101"/>
      <c r="R11" s="101"/>
    </row>
    <row r="12" spans="1:18" customFormat="1" x14ac:dyDescent="0.25">
      <c r="A12" s="2"/>
      <c r="B12" s="207" t="s">
        <v>5</v>
      </c>
      <c r="C12" s="208"/>
      <c r="D12" s="210"/>
      <c r="E12" s="209"/>
      <c r="F12" s="68"/>
      <c r="G12" s="68"/>
      <c r="H12" s="2"/>
      <c r="I12" s="2"/>
      <c r="J12" s="2"/>
      <c r="K12" s="2"/>
      <c r="L12" s="104"/>
      <c r="M12" s="105"/>
      <c r="N12" s="102"/>
      <c r="O12" s="102"/>
      <c r="P12" s="102"/>
      <c r="Q12" s="101"/>
      <c r="R12" s="101"/>
    </row>
    <row r="13" spans="1:18" customFormat="1" x14ac:dyDescent="0.25">
      <c r="A13" s="2"/>
      <c r="B13" s="111" t="s">
        <v>6</v>
      </c>
      <c r="C13" s="66"/>
      <c r="D13" s="67"/>
      <c r="E13" s="68"/>
      <c r="F13" s="68"/>
      <c r="G13" s="68"/>
      <c r="H13" s="2"/>
      <c r="I13" s="2"/>
      <c r="J13" s="2"/>
      <c r="K13" s="2"/>
      <c r="L13" s="104"/>
      <c r="M13" s="106"/>
      <c r="N13" s="102"/>
      <c r="O13" s="102"/>
      <c r="P13" s="102"/>
      <c r="Q13" s="101"/>
      <c r="R13" s="101"/>
    </row>
    <row r="14" spans="1:18" customFormat="1" x14ac:dyDescent="0.25">
      <c r="A14" s="2"/>
      <c r="B14" s="111" t="s">
        <v>7</v>
      </c>
      <c r="C14" s="66"/>
      <c r="D14" s="67"/>
      <c r="E14" s="68"/>
      <c r="F14" s="68"/>
      <c r="G14" s="68"/>
      <c r="H14" s="2"/>
      <c r="I14" s="2"/>
      <c r="J14" s="2"/>
      <c r="K14" s="2"/>
      <c r="L14" s="104"/>
      <c r="M14" s="106"/>
      <c r="N14" s="102"/>
      <c r="O14" s="102"/>
      <c r="P14" s="102"/>
      <c r="Q14" s="101"/>
      <c r="R14" s="101"/>
    </row>
    <row r="15" spans="1:18" customFormat="1" x14ac:dyDescent="0.25">
      <c r="A15" s="2"/>
      <c r="B15" s="111" t="s">
        <v>8</v>
      </c>
      <c r="C15" s="66"/>
      <c r="D15" s="67"/>
      <c r="E15" s="68"/>
      <c r="F15" s="68"/>
      <c r="G15" s="68"/>
      <c r="H15" s="2"/>
      <c r="I15" s="2"/>
      <c r="J15" s="2"/>
      <c r="K15" s="2"/>
      <c r="L15" s="104"/>
      <c r="M15" s="106"/>
      <c r="N15" s="102"/>
      <c r="O15" s="102"/>
      <c r="P15" s="102"/>
      <c r="Q15" s="101"/>
      <c r="R15" s="101"/>
    </row>
    <row r="16" spans="1:18" customFormat="1" x14ac:dyDescent="0.25">
      <c r="A16" s="2"/>
      <c r="B16" s="111" t="s">
        <v>9</v>
      </c>
      <c r="C16" s="66"/>
      <c r="D16" s="67"/>
      <c r="E16" s="68"/>
      <c r="F16" s="68"/>
      <c r="G16" s="68"/>
      <c r="H16" s="2"/>
      <c r="I16" s="2"/>
      <c r="J16" s="2"/>
      <c r="K16" s="2"/>
      <c r="L16" s="104"/>
      <c r="M16" s="106"/>
      <c r="N16" s="102"/>
      <c r="O16" s="102"/>
      <c r="P16" s="102"/>
      <c r="Q16" s="101"/>
      <c r="R16" s="101"/>
    </row>
    <row r="17" spans="1:19" customFormat="1" x14ac:dyDescent="0.25">
      <c r="A17" s="2"/>
      <c r="B17" s="111" t="s">
        <v>10</v>
      </c>
      <c r="C17" s="66"/>
      <c r="D17" s="67"/>
      <c r="E17" s="68"/>
      <c r="F17" s="68"/>
      <c r="G17" s="68"/>
      <c r="H17" s="2"/>
      <c r="I17" s="2"/>
      <c r="J17" s="2"/>
      <c r="K17" s="2"/>
      <c r="L17" s="104"/>
      <c r="M17" s="106"/>
      <c r="N17" s="102"/>
      <c r="O17" s="102"/>
      <c r="P17" s="102"/>
      <c r="Q17" s="101"/>
      <c r="R17" s="101"/>
    </row>
    <row r="18" spans="1:19" customFormat="1" x14ac:dyDescent="0.25">
      <c r="A18" s="2"/>
      <c r="B18" s="111" t="s">
        <v>11</v>
      </c>
      <c r="C18" s="66"/>
      <c r="D18" s="67"/>
      <c r="E18" s="68"/>
      <c r="F18" s="68"/>
      <c r="G18" s="68"/>
      <c r="H18" s="2"/>
      <c r="I18" s="2"/>
      <c r="J18" s="2"/>
      <c r="K18" s="2"/>
      <c r="L18" s="104"/>
      <c r="M18" s="104"/>
      <c r="N18" s="102"/>
      <c r="O18" s="101"/>
      <c r="P18" s="102"/>
      <c r="Q18" s="101"/>
      <c r="R18" s="101"/>
    </row>
    <row r="19" spans="1:19" customFormat="1" x14ac:dyDescent="0.25">
      <c r="A19" s="2"/>
      <c r="B19" s="111" t="s">
        <v>12</v>
      </c>
      <c r="C19" s="66"/>
      <c r="D19" s="67"/>
      <c r="E19" s="68"/>
      <c r="F19" s="68"/>
      <c r="G19" s="68"/>
      <c r="H19" s="2"/>
      <c r="I19" s="2"/>
      <c r="J19" s="2"/>
      <c r="K19" s="2"/>
      <c r="L19" s="104"/>
      <c r="M19" s="107"/>
      <c r="N19" s="100"/>
      <c r="O19" s="101"/>
      <c r="P19" s="102"/>
      <c r="Q19" s="101"/>
      <c r="R19" s="101"/>
    </row>
    <row r="20" spans="1:19" customFormat="1" x14ac:dyDescent="0.25">
      <c r="A20" s="2"/>
      <c r="B20" s="70"/>
      <c r="C20" s="71"/>
      <c r="D20" s="71"/>
      <c r="E20" s="68"/>
      <c r="F20" s="68"/>
      <c r="G20" s="68"/>
      <c r="H20" s="2"/>
      <c r="I20" s="2"/>
      <c r="J20" s="2"/>
      <c r="K20" s="2"/>
      <c r="L20" s="2"/>
      <c r="M20" s="2"/>
      <c r="N20" s="2"/>
      <c r="O20" s="2"/>
      <c r="P20" s="2"/>
    </row>
    <row r="21" spans="1:19" customFormat="1" x14ac:dyDescent="0.25">
      <c r="A21" s="2"/>
      <c r="B21" s="62" t="s">
        <v>13</v>
      </c>
      <c r="C21" s="68"/>
      <c r="D21" s="68"/>
      <c r="E21" s="68"/>
      <c r="F21" s="68"/>
      <c r="G21" s="68"/>
      <c r="H21" s="2"/>
      <c r="I21" s="2"/>
      <c r="J21" s="2"/>
      <c r="K21" s="2"/>
      <c r="L21" s="2"/>
      <c r="M21" s="2"/>
      <c r="N21" s="2"/>
      <c r="O21" s="2"/>
      <c r="P21" s="2"/>
    </row>
    <row r="22" spans="1:19" customFormat="1" x14ac:dyDescent="0.25">
      <c r="A22" s="2"/>
      <c r="B22" s="68"/>
      <c r="C22" s="68"/>
      <c r="D22" s="68"/>
      <c r="E22" s="68"/>
      <c r="F22" s="68"/>
      <c r="G22" s="68"/>
      <c r="H22" s="2"/>
      <c r="I22" s="2"/>
      <c r="J22" s="2"/>
      <c r="K22" s="2"/>
      <c r="L22" s="2"/>
      <c r="M22" s="2"/>
      <c r="N22" s="2"/>
      <c r="O22" s="2"/>
      <c r="P22" s="2"/>
    </row>
    <row r="23" spans="1:19" customFormat="1" x14ac:dyDescent="0.25">
      <c r="A23" s="2"/>
      <c r="B23" s="711"/>
      <c r="C23" s="711"/>
      <c r="D23" s="711"/>
      <c r="E23" s="711"/>
      <c r="F23" s="711"/>
      <c r="G23" s="711"/>
      <c r="H23" s="711"/>
      <c r="I23" s="711"/>
      <c r="J23" s="711"/>
      <c r="K23" s="711"/>
      <c r="L23" s="711"/>
      <c r="M23" s="711"/>
      <c r="N23" s="711"/>
      <c r="O23" s="711"/>
      <c r="P23" s="711"/>
      <c r="Q23" s="711"/>
      <c r="R23" s="711"/>
      <c r="S23" s="711"/>
    </row>
    <row r="24" spans="1:19" customFormat="1" x14ac:dyDescent="0.25">
      <c r="A24" s="2"/>
      <c r="B24" s="711"/>
      <c r="C24" s="711"/>
      <c r="D24" s="711"/>
      <c r="E24" s="711"/>
      <c r="F24" s="711"/>
      <c r="G24" s="711"/>
      <c r="H24" s="711"/>
      <c r="I24" s="711"/>
      <c r="J24" s="711"/>
      <c r="K24" s="711"/>
      <c r="L24" s="711"/>
      <c r="M24" s="711"/>
      <c r="N24" s="711"/>
      <c r="O24" s="711"/>
      <c r="P24" s="711"/>
      <c r="Q24" s="711"/>
      <c r="R24" s="711"/>
      <c r="S24" s="711"/>
    </row>
    <row r="25" spans="1:19" customFormat="1" x14ac:dyDescent="0.25">
      <c r="A25" s="2"/>
      <c r="B25" s="711"/>
      <c r="C25" s="711"/>
      <c r="D25" s="711"/>
      <c r="E25" s="711"/>
      <c r="F25" s="711"/>
      <c r="G25" s="711"/>
      <c r="H25" s="711"/>
      <c r="I25" s="711"/>
      <c r="J25" s="711"/>
      <c r="K25" s="711"/>
      <c r="L25" s="711"/>
      <c r="M25" s="711"/>
      <c r="N25" s="711"/>
      <c r="O25" s="711"/>
      <c r="P25" s="711"/>
      <c r="Q25" s="711"/>
      <c r="R25" s="711"/>
      <c r="S25" s="711"/>
    </row>
    <row r="26" spans="1:19" customFormat="1" x14ac:dyDescent="0.25">
      <c r="A26" s="2"/>
      <c r="B26" s="711"/>
      <c r="C26" s="711"/>
      <c r="D26" s="711"/>
      <c r="E26" s="711"/>
      <c r="F26" s="711"/>
      <c r="G26" s="711"/>
      <c r="H26" s="711"/>
      <c r="I26" s="711"/>
      <c r="J26" s="711"/>
      <c r="K26" s="711"/>
      <c r="L26" s="711"/>
      <c r="M26" s="711"/>
      <c r="N26" s="711"/>
      <c r="O26" s="711"/>
      <c r="P26" s="711"/>
      <c r="Q26" s="711"/>
      <c r="R26" s="711"/>
      <c r="S26" s="711"/>
    </row>
    <row r="27" spans="1:19" customFormat="1" x14ac:dyDescent="0.25">
      <c r="A27" s="2"/>
      <c r="B27" s="711"/>
      <c r="C27" s="711"/>
      <c r="D27" s="711"/>
      <c r="E27" s="711"/>
      <c r="F27" s="711"/>
      <c r="G27" s="711"/>
      <c r="H27" s="711"/>
      <c r="I27" s="711"/>
      <c r="J27" s="711"/>
      <c r="K27" s="711"/>
      <c r="L27" s="711"/>
      <c r="M27" s="711"/>
      <c r="N27" s="711"/>
      <c r="O27" s="711"/>
      <c r="P27" s="711"/>
      <c r="Q27" s="711"/>
      <c r="R27" s="711"/>
      <c r="S27" s="711"/>
    </row>
    <row r="28" spans="1:19" customFormat="1" x14ac:dyDescent="0.25">
      <c r="A28" s="2"/>
      <c r="B28" s="711"/>
      <c r="C28" s="711"/>
      <c r="D28" s="711"/>
      <c r="E28" s="711"/>
      <c r="F28" s="711"/>
      <c r="G28" s="711"/>
      <c r="H28" s="711"/>
      <c r="I28" s="711"/>
      <c r="J28" s="711"/>
      <c r="K28" s="711"/>
      <c r="L28" s="711"/>
      <c r="M28" s="711"/>
      <c r="N28" s="711"/>
      <c r="O28" s="711"/>
      <c r="P28" s="711"/>
      <c r="Q28" s="711"/>
      <c r="R28" s="711"/>
      <c r="S28" s="711"/>
    </row>
    <row r="29" spans="1:19" customFormat="1" ht="9" customHeight="1" x14ac:dyDescent="0.25">
      <c r="A29" s="2"/>
      <c r="B29" s="711"/>
      <c r="C29" s="711"/>
      <c r="D29" s="711"/>
      <c r="E29" s="711"/>
      <c r="F29" s="711"/>
      <c r="G29" s="711"/>
      <c r="H29" s="711"/>
      <c r="I29" s="711"/>
      <c r="J29" s="711"/>
      <c r="K29" s="711"/>
      <c r="L29" s="711"/>
      <c r="M29" s="711"/>
      <c r="N29" s="711"/>
      <c r="O29" s="711"/>
      <c r="P29" s="711"/>
      <c r="Q29" s="711"/>
      <c r="R29" s="711"/>
      <c r="S29" s="711"/>
    </row>
    <row r="30" spans="1:19" customFormat="1" x14ac:dyDescent="0.25">
      <c r="A30" s="2"/>
      <c r="B30" s="69"/>
      <c r="C30" s="69"/>
      <c r="D30" s="69"/>
      <c r="E30" s="69"/>
      <c r="F30" s="69"/>
      <c r="G30" s="2"/>
      <c r="H30" s="2"/>
      <c r="I30" s="2"/>
      <c r="J30" s="2"/>
      <c r="K30" s="2"/>
      <c r="L30" s="2"/>
      <c r="M30" s="2"/>
      <c r="N30" s="2"/>
      <c r="O30" s="2"/>
      <c r="P30" s="2"/>
    </row>
    <row r="31" spans="1:19" hidden="1" x14ac:dyDescent="0.25">
      <c r="B31" s="73"/>
      <c r="C31" s="73"/>
      <c r="D31" s="73"/>
      <c r="E31" s="73"/>
      <c r="F31" s="73"/>
    </row>
    <row r="32" spans="1:19" hidden="1" x14ac:dyDescent="0.25">
      <c r="B32" s="73"/>
      <c r="C32" s="73"/>
      <c r="D32" s="73"/>
      <c r="E32" s="73"/>
      <c r="F32" s="73"/>
    </row>
    <row r="33" spans="2:6" hidden="1" x14ac:dyDescent="0.25">
      <c r="B33" s="73"/>
      <c r="C33" s="73"/>
      <c r="D33" s="73"/>
      <c r="E33" s="73"/>
      <c r="F33" s="73"/>
    </row>
    <row r="34" spans="2:6" hidden="1" x14ac:dyDescent="0.25">
      <c r="B34" s="73"/>
      <c r="C34" s="73"/>
      <c r="D34" s="73"/>
      <c r="E34" s="73"/>
      <c r="F34" s="73"/>
    </row>
    <row r="35" spans="2:6" hidden="1" x14ac:dyDescent="0.25">
      <c r="B35" s="73"/>
      <c r="C35" s="73"/>
      <c r="D35" s="73"/>
      <c r="E35" s="73"/>
      <c r="F35" s="73"/>
    </row>
    <row r="48" spans="2:6" ht="15" customHeight="1" x14ac:dyDescent="0.25"/>
    <row r="49" ht="15" customHeight="1" x14ac:dyDescent="0.25"/>
    <row r="50" ht="36" customHeight="1" x14ac:dyDescent="0.25"/>
    <row r="51" x14ac:dyDescent="0.25"/>
    <row r="52" ht="15" customHeight="1" x14ac:dyDescent="0.25"/>
    <row r="60" ht="15" customHeight="1" x14ac:dyDescent="0.25"/>
    <row r="61" ht="15" customHeight="1" x14ac:dyDescent="0.25"/>
  </sheetData>
  <mergeCells count="1">
    <mergeCell ref="B23:S2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23BE-C189-436D-BB18-07B72ABAAC8A}">
  <dimension ref="A1:G126"/>
  <sheetViews>
    <sheetView showGridLines="0" workbookViewId="0">
      <selection activeCell="A40" sqref="A40:XFD126"/>
    </sheetView>
  </sheetViews>
  <sheetFormatPr defaultColWidth="0" defaultRowHeight="15" zeroHeight="1" x14ac:dyDescent="0.25"/>
  <cols>
    <col min="1" max="1" width="4.28515625" customWidth="1"/>
    <col min="2" max="2" width="9.7109375" customWidth="1"/>
    <col min="3" max="3" width="60.7109375" customWidth="1"/>
    <col min="4" max="7" width="9.140625" customWidth="1"/>
    <col min="8" max="16384" width="9.140625" hidden="1"/>
  </cols>
  <sheetData>
    <row r="1" spans="2:6" x14ac:dyDescent="0.25"/>
    <row r="2" spans="2:6" ht="21" x14ac:dyDescent="0.35">
      <c r="B2" s="11"/>
      <c r="C2" s="424" t="s">
        <v>944</v>
      </c>
      <c r="D2" s="257"/>
      <c r="E2" s="11"/>
      <c r="F2" s="11"/>
    </row>
    <row r="3" spans="2:6" x14ac:dyDescent="0.25"/>
    <row r="4" spans="2:6" x14ac:dyDescent="0.25">
      <c r="B4" s="351"/>
      <c r="C4" s="343"/>
      <c r="D4" s="345">
        <v>2020</v>
      </c>
      <c r="E4" s="346">
        <v>2019</v>
      </c>
      <c r="F4" s="346">
        <v>2018</v>
      </c>
    </row>
    <row r="5" spans="2:6" x14ac:dyDescent="0.25">
      <c r="B5" s="351"/>
      <c r="C5" s="347" t="s">
        <v>945</v>
      </c>
      <c r="D5" s="348"/>
      <c r="E5" s="349"/>
      <c r="F5" s="349"/>
    </row>
    <row r="6" spans="2:6" ht="18.75" customHeight="1" x14ac:dyDescent="0.25">
      <c r="B6" s="783" t="s">
        <v>946</v>
      </c>
      <c r="C6" s="695" t="s">
        <v>29</v>
      </c>
      <c r="D6" s="350">
        <v>385</v>
      </c>
      <c r="E6" s="423" t="s">
        <v>19</v>
      </c>
      <c r="F6" s="423" t="s">
        <v>19</v>
      </c>
    </row>
    <row r="7" spans="2:6" ht="17.25" customHeight="1" x14ac:dyDescent="0.25">
      <c r="B7" s="784"/>
      <c r="C7" s="695" t="s">
        <v>920</v>
      </c>
      <c r="D7" s="497" t="s">
        <v>31</v>
      </c>
      <c r="E7" s="423" t="s">
        <v>19</v>
      </c>
      <c r="F7" s="423" t="s">
        <v>19</v>
      </c>
    </row>
    <row r="8" spans="2:6" x14ac:dyDescent="0.25">
      <c r="C8" s="696"/>
    </row>
    <row r="9" spans="2:6" x14ac:dyDescent="0.25">
      <c r="B9" s="351"/>
      <c r="C9" s="697"/>
      <c r="D9" s="345">
        <v>2020</v>
      </c>
      <c r="E9" s="346">
        <v>2019</v>
      </c>
      <c r="F9" s="346">
        <v>2018</v>
      </c>
    </row>
    <row r="10" spans="2:6" x14ac:dyDescent="0.25">
      <c r="B10" s="351"/>
      <c r="C10" s="698" t="s">
        <v>945</v>
      </c>
      <c r="D10" s="348"/>
      <c r="E10" s="349"/>
      <c r="F10" s="349"/>
    </row>
    <row r="11" spans="2:6" ht="22.5" customHeight="1" x14ac:dyDescent="0.25">
      <c r="B11" s="783" t="s">
        <v>947</v>
      </c>
      <c r="C11" s="695" t="s">
        <v>25</v>
      </c>
      <c r="D11" s="350">
        <v>6</v>
      </c>
      <c r="E11" s="423" t="s">
        <v>19</v>
      </c>
      <c r="F11" s="423" t="s">
        <v>19</v>
      </c>
    </row>
    <row r="12" spans="2:6" ht="20.25" customHeight="1" x14ac:dyDescent="0.25">
      <c r="B12" s="784"/>
      <c r="C12" s="695" t="s">
        <v>26</v>
      </c>
      <c r="D12" s="496" t="s">
        <v>27</v>
      </c>
      <c r="E12" s="423" t="s">
        <v>19</v>
      </c>
      <c r="F12" s="423" t="s">
        <v>19</v>
      </c>
    </row>
    <row r="13" spans="2:6" x14ac:dyDescent="0.25">
      <c r="C13" s="696"/>
    </row>
    <row r="14" spans="2:6" x14ac:dyDescent="0.25">
      <c r="B14" s="351"/>
      <c r="C14" s="697"/>
      <c r="D14" s="345">
        <v>2020</v>
      </c>
      <c r="E14" s="346">
        <v>2019</v>
      </c>
      <c r="F14" s="346">
        <v>2018</v>
      </c>
    </row>
    <row r="15" spans="2:6" x14ac:dyDescent="0.25">
      <c r="B15" s="351"/>
      <c r="C15" s="698" t="s">
        <v>945</v>
      </c>
      <c r="D15" s="348"/>
      <c r="E15" s="349"/>
      <c r="F15" s="349"/>
    </row>
    <row r="16" spans="2:6" ht="20.25" customHeight="1" x14ac:dyDescent="0.25">
      <c r="B16" s="783" t="s">
        <v>937</v>
      </c>
      <c r="C16" s="695" t="s">
        <v>948</v>
      </c>
      <c r="D16" s="350">
        <v>1</v>
      </c>
      <c r="E16" s="423" t="s">
        <v>19</v>
      </c>
      <c r="F16" s="423" t="s">
        <v>19</v>
      </c>
    </row>
    <row r="17" spans="2:6" ht="18.75" customHeight="1" x14ac:dyDescent="0.25">
      <c r="B17" s="785"/>
      <c r="C17" s="695" t="s">
        <v>949</v>
      </c>
      <c r="D17" s="350">
        <v>200</v>
      </c>
      <c r="E17" s="423" t="s">
        <v>19</v>
      </c>
      <c r="F17" s="423" t="s">
        <v>19</v>
      </c>
    </row>
    <row r="18" spans="2:6" ht="26.25" x14ac:dyDescent="0.25">
      <c r="B18" s="785"/>
      <c r="C18" s="695" t="s">
        <v>950</v>
      </c>
      <c r="D18" s="496" t="s">
        <v>22</v>
      </c>
      <c r="E18" s="423" t="s">
        <v>19</v>
      </c>
      <c r="F18" s="423" t="s">
        <v>19</v>
      </c>
    </row>
    <row r="19" spans="2:6" ht="26.25" x14ac:dyDescent="0.25">
      <c r="B19" s="785"/>
      <c r="C19" s="699" t="s">
        <v>951</v>
      </c>
      <c r="D19" s="700" t="s">
        <v>952</v>
      </c>
      <c r="E19" s="701" t="s">
        <v>19</v>
      </c>
      <c r="F19" s="701" t="s">
        <v>19</v>
      </c>
    </row>
    <row r="20" spans="2:6" x14ac:dyDescent="0.25">
      <c r="B20" s="305"/>
      <c r="C20" s="305"/>
      <c r="D20" s="305"/>
      <c r="E20" s="305"/>
      <c r="F20" s="305"/>
    </row>
    <row r="21" spans="2:6" x14ac:dyDescent="0.25">
      <c r="B21" s="786" t="s">
        <v>953</v>
      </c>
      <c r="C21" s="786"/>
      <c r="D21" s="786"/>
      <c r="E21" s="786"/>
      <c r="F21" s="786"/>
    </row>
    <row r="22" spans="2:6" x14ac:dyDescent="0.25">
      <c r="B22" s="3"/>
      <c r="C22" s="3"/>
      <c r="D22" s="3"/>
      <c r="E22" s="3"/>
      <c r="F22" s="3"/>
    </row>
    <row r="23" spans="2:6" hidden="1" x14ac:dyDescent="0.25">
      <c r="B23" s="3"/>
      <c r="C23" s="3"/>
      <c r="D23" s="3"/>
      <c r="E23" s="3"/>
      <c r="F23" s="3"/>
    </row>
    <row r="24" spans="2:6" hidden="1" x14ac:dyDescent="0.25"/>
    <row r="25" spans="2:6" hidden="1" x14ac:dyDescent="0.25"/>
    <row r="26" spans="2:6" hidden="1" x14ac:dyDescent="0.25"/>
    <row r="27" spans="2:6" hidden="1" x14ac:dyDescent="0.25"/>
    <row r="28" spans="2:6" hidden="1" x14ac:dyDescent="0.25"/>
    <row r="29" spans="2:6" hidden="1" x14ac:dyDescent="0.25"/>
    <row r="30" spans="2:6" hidden="1" x14ac:dyDescent="0.25"/>
    <row r="31" spans="2:6" hidden="1" x14ac:dyDescent="0.25"/>
    <row r="32" spans="2: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sheetData>
  <mergeCells count="4">
    <mergeCell ref="B6:B7"/>
    <mergeCell ref="B11:B12"/>
    <mergeCell ref="B16:B19"/>
    <mergeCell ref="B21:F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D25D-C980-43D3-9240-32A91BE5C8D8}">
  <dimension ref="A2:K54"/>
  <sheetViews>
    <sheetView showGridLines="0" topLeftCell="A34" workbookViewId="0">
      <selection activeCell="B28" sqref="B28:D28"/>
    </sheetView>
  </sheetViews>
  <sheetFormatPr defaultRowHeight="15" x14ac:dyDescent="0.25"/>
  <cols>
    <col min="1" max="1" width="5.5703125" customWidth="1"/>
    <col min="2" max="3" width="31.85546875" customWidth="1"/>
    <col min="4" max="4" width="38.5703125" customWidth="1"/>
    <col min="7" max="7" width="22.5703125" customWidth="1"/>
    <col min="9" max="9" width="14.28515625" customWidth="1"/>
    <col min="10" max="10" width="20.140625" customWidth="1"/>
  </cols>
  <sheetData>
    <row r="2" spans="2:11" x14ac:dyDescent="0.25">
      <c r="B2" s="793" t="s">
        <v>954</v>
      </c>
      <c r="C2" s="793"/>
      <c r="D2" s="793"/>
    </row>
    <row r="3" spans="2:11" x14ac:dyDescent="0.25">
      <c r="B3" s="273"/>
      <c r="C3" s="274">
        <v>2020</v>
      </c>
      <c r="D3" s="275">
        <v>2019</v>
      </c>
      <c r="G3" s="794" t="s">
        <v>955</v>
      </c>
      <c r="H3" s="794"/>
      <c r="I3" s="794"/>
      <c r="J3" s="794"/>
    </row>
    <row r="4" spans="2:11" x14ac:dyDescent="0.25">
      <c r="B4" s="313" t="s">
        <v>956</v>
      </c>
      <c r="C4" s="313"/>
      <c r="D4" s="316">
        <f>SUM('[1]Objective 1'!D7:D10)</f>
        <v>700900000</v>
      </c>
      <c r="H4" s="285"/>
      <c r="I4" s="286">
        <v>2020</v>
      </c>
      <c r="J4" s="283">
        <v>2019</v>
      </c>
    </row>
    <row r="5" spans="2:11" x14ac:dyDescent="0.25">
      <c r="B5" s="314" t="s">
        <v>957</v>
      </c>
      <c r="C5" s="314"/>
      <c r="D5" s="317">
        <f>D4-D6</f>
        <v>700000000</v>
      </c>
      <c r="G5" s="795" t="s">
        <v>958</v>
      </c>
      <c r="H5" s="795"/>
      <c r="I5" s="287"/>
      <c r="J5" s="279" t="e">
        <f>SUM(D4,D13,D28,D38,D51)</f>
        <v>#REF!</v>
      </c>
      <c r="K5" s="3"/>
    </row>
    <row r="6" spans="2:11" x14ac:dyDescent="0.25">
      <c r="B6" s="267" t="s">
        <v>959</v>
      </c>
      <c r="C6" s="271"/>
      <c r="D6" s="280">
        <v>900000</v>
      </c>
      <c r="F6" s="3"/>
      <c r="G6" s="796" t="s">
        <v>960</v>
      </c>
      <c r="H6" s="797"/>
      <c r="I6" s="288"/>
      <c r="J6" s="279" t="e">
        <f>SUM(D5,D14,D51)</f>
        <v>#REF!</v>
      </c>
      <c r="K6" s="3"/>
    </row>
    <row r="7" spans="2:11" x14ac:dyDescent="0.25">
      <c r="B7" s="268" t="s">
        <v>961</v>
      </c>
      <c r="C7" s="272"/>
      <c r="D7" s="281">
        <v>12000000</v>
      </c>
      <c r="F7" s="3"/>
      <c r="G7" s="787" t="s">
        <v>962</v>
      </c>
      <c r="H7" s="788"/>
      <c r="I7" s="289"/>
      <c r="J7" s="279" t="e">
        <f>SUM(D6,D15,D39)</f>
        <v>#REF!</v>
      </c>
      <c r="K7" s="3"/>
    </row>
    <row r="8" spans="2:11" x14ac:dyDescent="0.25">
      <c r="B8" s="276" t="s">
        <v>963</v>
      </c>
      <c r="C8" s="277"/>
      <c r="D8" s="3">
        <v>9.5</v>
      </c>
      <c r="F8" s="3"/>
      <c r="G8" s="787" t="s">
        <v>964</v>
      </c>
      <c r="H8" s="788"/>
      <c r="I8" s="288"/>
      <c r="J8" s="279">
        <f>D28</f>
        <v>52000000</v>
      </c>
      <c r="K8" s="3"/>
    </row>
    <row r="9" spans="2:11" x14ac:dyDescent="0.25">
      <c r="B9" s="268" t="s">
        <v>965</v>
      </c>
      <c r="C9" s="272"/>
      <c r="D9" s="282" t="s">
        <v>966</v>
      </c>
      <c r="F9" s="3"/>
      <c r="G9" s="798" t="s">
        <v>967</v>
      </c>
      <c r="H9" s="799"/>
      <c r="I9" s="290"/>
      <c r="J9" s="281" t="e">
        <f>SUM(D20,D7,D31,D44,D52)</f>
        <v>#REF!</v>
      </c>
      <c r="K9" s="3"/>
    </row>
    <row r="10" spans="2:11" x14ac:dyDescent="0.25">
      <c r="F10" s="3"/>
      <c r="G10" s="787" t="s">
        <v>960</v>
      </c>
      <c r="H10" s="788"/>
      <c r="I10" s="288"/>
      <c r="J10" s="268">
        <f>SUM([1]Summary!B18+[1]Summary!B5+[1]Summary!B47)</f>
        <v>12008427</v>
      </c>
      <c r="K10" s="3"/>
    </row>
    <row r="11" spans="2:11" x14ac:dyDescent="0.25">
      <c r="B11" s="794" t="s">
        <v>968</v>
      </c>
      <c r="C11" s="794"/>
      <c r="D11" s="794"/>
      <c r="F11" s="3"/>
      <c r="G11" s="787" t="s">
        <v>962</v>
      </c>
      <c r="H11" s="788"/>
      <c r="I11" s="289"/>
      <c r="J11" s="268" t="e">
        <f>D43</f>
        <v>#REF!</v>
      </c>
      <c r="K11" s="3"/>
    </row>
    <row r="12" spans="2:11" x14ac:dyDescent="0.25">
      <c r="C12" s="274">
        <v>2020</v>
      </c>
      <c r="D12" s="283">
        <v>2019</v>
      </c>
      <c r="F12" s="3"/>
      <c r="G12" s="787" t="s">
        <v>969</v>
      </c>
      <c r="H12" s="788"/>
      <c r="I12" s="289"/>
      <c r="J12" s="268">
        <f>D31</f>
        <v>55750537</v>
      </c>
      <c r="K12" s="3"/>
    </row>
    <row r="13" spans="2:11" x14ac:dyDescent="0.25">
      <c r="B13" s="313" t="s">
        <v>956</v>
      </c>
      <c r="C13" s="314"/>
      <c r="D13" s="315" t="e">
        <f>SUM('[1]Objective 2'!D4:D15)</f>
        <v>#REF!</v>
      </c>
      <c r="E13" s="3"/>
      <c r="G13" s="3"/>
      <c r="H13" s="3"/>
      <c r="I13" s="3"/>
      <c r="J13" s="3"/>
    </row>
    <row r="14" spans="2:11" x14ac:dyDescent="0.25">
      <c r="B14" s="314" t="s">
        <v>957</v>
      </c>
      <c r="C14" s="313"/>
      <c r="D14" s="315" t="e">
        <f>SUM('[1]Objective 2'!D5:D14)</f>
        <v>#REF!</v>
      </c>
      <c r="E14" s="3"/>
    </row>
    <row r="15" spans="2:11" x14ac:dyDescent="0.25">
      <c r="B15" s="269" t="s">
        <v>959</v>
      </c>
      <c r="C15" s="277"/>
      <c r="D15" s="280">
        <f>SUM('[1]Objective 2'!D4+'[1]Objective 2'!D15)</f>
        <v>26700000</v>
      </c>
      <c r="E15" s="3"/>
    </row>
    <row r="16" spans="2:11" ht="30" x14ac:dyDescent="0.25">
      <c r="B16" s="284" t="s">
        <v>970</v>
      </c>
      <c r="C16" s="271"/>
      <c r="D16" s="280">
        <f>SUM('[1]Objective 2'!D4,'[1]Objective 2'!D8,'[1]Objective 2'!D9,'[1]Objective 2'!D12,'[1]Objective 2'!D13,'[1]Objective 2'!D14,'[1]Objective 2'!D15)</f>
        <v>173870000</v>
      </c>
      <c r="E16" s="3"/>
    </row>
    <row r="17" spans="1:5" x14ac:dyDescent="0.25">
      <c r="B17" s="269" t="s">
        <v>971</v>
      </c>
      <c r="C17" s="277"/>
      <c r="D17" s="280">
        <f>SUM('[1]Objective 2'!D6:D7)</f>
        <v>90800000</v>
      </c>
      <c r="E17" s="3"/>
    </row>
    <row r="18" spans="1:5" ht="30" x14ac:dyDescent="0.25">
      <c r="B18" s="284" t="s">
        <v>972</v>
      </c>
      <c r="C18" s="271"/>
      <c r="D18" s="280">
        <f>SUM('[1]Objective 2'!D5)</f>
        <v>3500000</v>
      </c>
      <c r="E18" s="3"/>
    </row>
    <row r="19" spans="1:5" x14ac:dyDescent="0.25">
      <c r="B19" s="269" t="s">
        <v>973</v>
      </c>
      <c r="C19" s="277"/>
      <c r="D19" s="280">
        <v>0</v>
      </c>
      <c r="E19" s="3"/>
    </row>
    <row r="20" spans="1:5" x14ac:dyDescent="0.25">
      <c r="B20" s="278" t="s">
        <v>961</v>
      </c>
      <c r="C20" s="272"/>
      <c r="D20" s="281">
        <f>120+488+219+36+843+1054</f>
        <v>2760</v>
      </c>
      <c r="E20" s="3"/>
    </row>
    <row r="21" spans="1:5" x14ac:dyDescent="0.25">
      <c r="B21" s="269" t="s">
        <v>974</v>
      </c>
      <c r="C21" s="277"/>
      <c r="D21" s="281" t="e">
        <f>SUM('[1]Objective 2'!E5:E13)</f>
        <v>#REF!</v>
      </c>
      <c r="E21" s="3"/>
    </row>
    <row r="22" spans="1:5" x14ac:dyDescent="0.25">
      <c r="B22" s="284" t="s">
        <v>975</v>
      </c>
      <c r="C22" s="271"/>
      <c r="D22" s="291">
        <f>1054+843</f>
        <v>1897</v>
      </c>
      <c r="E22" s="3"/>
    </row>
    <row r="23" spans="1:5" x14ac:dyDescent="0.25">
      <c r="B23" s="269" t="s">
        <v>976</v>
      </c>
      <c r="C23" s="271"/>
      <c r="D23" s="281">
        <v>0</v>
      </c>
    </row>
    <row r="24" spans="1:5" x14ac:dyDescent="0.25">
      <c r="D24" s="266"/>
    </row>
    <row r="25" spans="1:5" x14ac:dyDescent="0.25">
      <c r="B25" s="3"/>
      <c r="C25" s="3"/>
      <c r="D25" s="3"/>
      <c r="E25" s="3"/>
    </row>
    <row r="26" spans="1:5" x14ac:dyDescent="0.25">
      <c r="A26" s="3"/>
      <c r="B26" s="789" t="s">
        <v>977</v>
      </c>
      <c r="C26" s="789"/>
      <c r="D26" s="789"/>
      <c r="E26" s="3"/>
    </row>
    <row r="27" spans="1:5" x14ac:dyDescent="0.25">
      <c r="A27" s="3"/>
      <c r="B27" s="572"/>
      <c r="C27" s="274">
        <v>2020</v>
      </c>
      <c r="D27" s="292">
        <v>2019</v>
      </c>
      <c r="E27" s="3"/>
    </row>
    <row r="28" spans="1:5" x14ac:dyDescent="0.25">
      <c r="A28" s="3"/>
      <c r="B28" s="313" t="s">
        <v>956</v>
      </c>
      <c r="C28" s="314"/>
      <c r="D28" s="316">
        <f>SUM('[1]Objective 3'!D4)</f>
        <v>52000000</v>
      </c>
      <c r="E28" s="293"/>
    </row>
    <row r="29" spans="1:5" x14ac:dyDescent="0.25">
      <c r="A29" s="3"/>
      <c r="B29" s="269" t="s">
        <v>978</v>
      </c>
      <c r="C29" s="271"/>
      <c r="D29" s="280">
        <f>SUM('[1]Objective 3'!D4)</f>
        <v>52000000</v>
      </c>
      <c r="E29" s="3"/>
    </row>
    <row r="30" spans="1:5" x14ac:dyDescent="0.25">
      <c r="A30" s="3"/>
      <c r="B30" s="269" t="s">
        <v>979</v>
      </c>
      <c r="C30" s="277"/>
      <c r="D30" s="280">
        <v>0</v>
      </c>
      <c r="E30" s="3"/>
    </row>
    <row r="31" spans="1:5" x14ac:dyDescent="0.25">
      <c r="A31" s="3"/>
      <c r="B31" s="269" t="s">
        <v>961</v>
      </c>
      <c r="C31" s="271"/>
      <c r="D31" s="281">
        <f>SUM('[1]Objective 3'!E3:E5)</f>
        <v>55750537</v>
      </c>
      <c r="E31" s="3"/>
    </row>
    <row r="32" spans="1:5" x14ac:dyDescent="0.25">
      <c r="A32" s="3"/>
      <c r="B32" s="269" t="s">
        <v>978</v>
      </c>
      <c r="C32" s="271"/>
      <c r="D32" s="281">
        <f>SUM('[1]Objective 3'!E4)</f>
        <v>55749500</v>
      </c>
      <c r="E32" s="3"/>
    </row>
    <row r="33" spans="1:5" x14ac:dyDescent="0.25">
      <c r="A33" s="3"/>
      <c r="B33" s="270" t="s">
        <v>979</v>
      </c>
      <c r="C33" s="284"/>
      <c r="D33" s="291">
        <f>'[1]Objective 3'!E5</f>
        <v>1037</v>
      </c>
      <c r="E33" s="3"/>
    </row>
    <row r="34" spans="1:5" x14ac:dyDescent="0.25">
      <c r="B34" s="3"/>
      <c r="C34" s="3"/>
      <c r="D34" s="3"/>
    </row>
    <row r="35" spans="1:5" x14ac:dyDescent="0.25">
      <c r="B35" s="3"/>
      <c r="C35" s="3"/>
      <c r="D35" s="3"/>
    </row>
    <row r="36" spans="1:5" x14ac:dyDescent="0.25">
      <c r="A36" s="3"/>
      <c r="B36" s="789" t="s">
        <v>980</v>
      </c>
      <c r="C36" s="789"/>
      <c r="D36" s="789"/>
      <c r="E36" s="3"/>
    </row>
    <row r="37" spans="1:5" x14ac:dyDescent="0.25">
      <c r="A37" s="3"/>
      <c r="B37" s="572"/>
      <c r="C37" s="274">
        <v>2020</v>
      </c>
      <c r="D37" s="294">
        <v>2019</v>
      </c>
      <c r="E37" s="3"/>
    </row>
    <row r="38" spans="1:5" x14ac:dyDescent="0.25">
      <c r="A38" s="3"/>
      <c r="B38" s="296" t="s">
        <v>956</v>
      </c>
      <c r="C38" s="277"/>
      <c r="D38" s="297" t="e">
        <f>SUM('[1]Objective 4'!D3:D10)</f>
        <v>#REF!</v>
      </c>
      <c r="E38" s="3"/>
    </row>
    <row r="39" spans="1:5" x14ac:dyDescent="0.25">
      <c r="A39" s="3"/>
      <c r="B39" s="269" t="s">
        <v>959</v>
      </c>
      <c r="C39" s="271"/>
      <c r="D39" s="279" t="e">
        <f>D38</f>
        <v>#REF!</v>
      </c>
      <c r="E39" s="3"/>
    </row>
    <row r="40" spans="1:5" ht="75" x14ac:dyDescent="0.25">
      <c r="A40" s="3"/>
      <c r="B40" s="269" t="s">
        <v>981</v>
      </c>
      <c r="C40" s="271"/>
      <c r="D40" s="279"/>
      <c r="E40" s="3"/>
    </row>
    <row r="41" spans="1:5" ht="90" x14ac:dyDescent="0.25">
      <c r="A41" s="3"/>
      <c r="B41" s="270" t="s">
        <v>982</v>
      </c>
      <c r="C41" s="298"/>
      <c r="D41" s="279">
        <f>'[1]Objective 4'!D7</f>
        <v>83670621</v>
      </c>
      <c r="E41" s="3"/>
    </row>
    <row r="42" spans="1:5" ht="75" x14ac:dyDescent="0.25">
      <c r="A42" s="3"/>
      <c r="B42" s="269" t="s">
        <v>983</v>
      </c>
      <c r="C42" s="271"/>
      <c r="D42" s="279"/>
      <c r="E42" s="3"/>
    </row>
    <row r="43" spans="1:5" x14ac:dyDescent="0.25">
      <c r="A43" s="3"/>
      <c r="B43" s="295" t="s">
        <v>961</v>
      </c>
      <c r="C43" s="277"/>
      <c r="D43" s="281" t="e">
        <f>SUM(D44:D45)</f>
        <v>#REF!</v>
      </c>
      <c r="E43" s="3" t="s">
        <v>984</v>
      </c>
    </row>
    <row r="44" spans="1:5" x14ac:dyDescent="0.25">
      <c r="A44" s="3"/>
      <c r="B44" s="269" t="s">
        <v>985</v>
      </c>
      <c r="C44" s="271"/>
      <c r="D44" s="281" t="e">
        <f>SUM('[1]Objective 4'!E4:E11)</f>
        <v>#REF!</v>
      </c>
      <c r="E44" s="3"/>
    </row>
    <row r="45" spans="1:5" x14ac:dyDescent="0.25">
      <c r="A45" s="3"/>
      <c r="B45" s="269" t="s">
        <v>986</v>
      </c>
      <c r="C45" s="271"/>
      <c r="D45" s="281">
        <f>164+55+47</f>
        <v>266</v>
      </c>
      <c r="E45" s="3"/>
    </row>
    <row r="46" spans="1:5" x14ac:dyDescent="0.25">
      <c r="A46" s="3"/>
      <c r="B46" s="270" t="s">
        <v>987</v>
      </c>
      <c r="C46" s="299"/>
      <c r="D46" s="291">
        <f>52+16+16</f>
        <v>84</v>
      </c>
      <c r="E46" s="3"/>
    </row>
    <row r="47" spans="1:5" x14ac:dyDescent="0.25">
      <c r="B47" s="3"/>
      <c r="C47" s="3"/>
      <c r="D47" s="3"/>
    </row>
    <row r="48" spans="1:5" x14ac:dyDescent="0.25">
      <c r="B48" s="3"/>
      <c r="C48" s="3"/>
      <c r="D48" s="3"/>
    </row>
    <row r="49" spans="1:5" x14ac:dyDescent="0.25">
      <c r="A49" s="3"/>
      <c r="B49" s="790" t="s">
        <v>988</v>
      </c>
      <c r="C49" s="791"/>
      <c r="D49" s="792"/>
      <c r="E49" s="3"/>
    </row>
    <row r="50" spans="1:5" x14ac:dyDescent="0.25">
      <c r="A50" s="3"/>
      <c r="B50" s="573"/>
      <c r="C50" s="301">
        <v>2020</v>
      </c>
      <c r="D50" s="300">
        <v>2019</v>
      </c>
      <c r="E50" s="3"/>
    </row>
    <row r="51" spans="1:5" x14ac:dyDescent="0.25">
      <c r="A51" s="3"/>
      <c r="B51" s="269" t="s">
        <v>956</v>
      </c>
      <c r="C51" s="277"/>
      <c r="D51" s="280">
        <f>SUM('[1]Object 6'!D4)</f>
        <v>3000000000</v>
      </c>
      <c r="E51" s="3"/>
    </row>
    <row r="52" spans="1:5" x14ac:dyDescent="0.25">
      <c r="A52" s="3"/>
      <c r="B52" s="264" t="s">
        <v>989</v>
      </c>
      <c r="C52" s="265"/>
      <c r="D52" s="281">
        <v>5667</v>
      </c>
      <c r="E52" s="3"/>
    </row>
    <row r="53" spans="1:5" x14ac:dyDescent="0.25">
      <c r="B53" s="3"/>
      <c r="C53" s="3"/>
      <c r="D53" s="3"/>
    </row>
    <row r="54" spans="1:5" x14ac:dyDescent="0.25">
      <c r="B54" s="3"/>
      <c r="C54" s="3"/>
      <c r="D54" s="3"/>
    </row>
  </sheetData>
  <mergeCells count="14">
    <mergeCell ref="G12:H12"/>
    <mergeCell ref="B26:D26"/>
    <mergeCell ref="B36:D36"/>
    <mergeCell ref="B49:D49"/>
    <mergeCell ref="B2:D2"/>
    <mergeCell ref="G3:J3"/>
    <mergeCell ref="B11:D11"/>
    <mergeCell ref="G5:H5"/>
    <mergeCell ref="G6:H6"/>
    <mergeCell ref="G7:H7"/>
    <mergeCell ref="G8:H8"/>
    <mergeCell ref="G9:H9"/>
    <mergeCell ref="G10:H10"/>
    <mergeCell ref="G11:H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8D54-F064-4E94-83BC-42DB6BBEC5D5}">
  <dimension ref="B2:S37"/>
  <sheetViews>
    <sheetView showGridLines="0" workbookViewId="0">
      <selection activeCell="N23" sqref="N23"/>
    </sheetView>
  </sheetViews>
  <sheetFormatPr defaultRowHeight="15" x14ac:dyDescent="0.25"/>
  <cols>
    <col min="2" max="2" width="4.28515625" customWidth="1"/>
    <col min="3" max="3" width="67.140625" customWidth="1"/>
    <col min="4" max="4" width="14.140625" customWidth="1"/>
    <col min="14" max="14" width="62.140625" customWidth="1"/>
    <col min="15" max="16" width="12.42578125" customWidth="1"/>
    <col min="17" max="17" width="12.28515625" customWidth="1"/>
    <col min="18" max="18" width="12.140625" customWidth="1"/>
  </cols>
  <sheetData>
    <row r="2" spans="2:19" ht="21" x14ac:dyDescent="0.35">
      <c r="C2" s="424" t="s">
        <v>990</v>
      </c>
      <c r="D2" s="424"/>
      <c r="E2" s="257"/>
      <c r="F2" s="257"/>
      <c r="G2" s="11"/>
      <c r="H2" s="11"/>
      <c r="I2" s="11"/>
    </row>
    <row r="3" spans="2:19" ht="21" x14ac:dyDescent="0.35">
      <c r="C3" s="259"/>
      <c r="D3" s="259"/>
      <c r="E3" s="801" t="s">
        <v>991</v>
      </c>
      <c r="F3" s="801"/>
      <c r="G3" s="801"/>
      <c r="H3" s="801"/>
      <c r="I3" s="801"/>
    </row>
    <row r="4" spans="2:19" x14ac:dyDescent="0.25">
      <c r="E4" s="800" t="s">
        <v>992</v>
      </c>
      <c r="F4" s="802">
        <v>2020</v>
      </c>
      <c r="G4" s="803">
        <v>2019</v>
      </c>
      <c r="H4" s="803">
        <v>2018</v>
      </c>
      <c r="I4" s="803">
        <v>2017</v>
      </c>
    </row>
    <row r="5" spans="2:19" x14ac:dyDescent="0.25">
      <c r="C5" s="258" t="s">
        <v>993</v>
      </c>
      <c r="D5" s="258"/>
      <c r="E5" s="800"/>
      <c r="F5" s="802"/>
      <c r="G5" s="803"/>
      <c r="H5" s="803"/>
      <c r="I5" s="803"/>
    </row>
    <row r="6" spans="2:19" x14ac:dyDescent="0.25">
      <c r="C6" s="705" t="s">
        <v>697</v>
      </c>
      <c r="D6" s="706"/>
      <c r="E6" s="263" t="s">
        <v>994</v>
      </c>
      <c r="F6" s="262" t="s">
        <v>995</v>
      </c>
      <c r="G6" s="707" t="s">
        <v>996</v>
      </c>
      <c r="H6" s="707" t="s">
        <v>997</v>
      </c>
      <c r="I6" s="263" t="s">
        <v>998</v>
      </c>
    </row>
    <row r="7" spans="2:19" x14ac:dyDescent="0.25">
      <c r="C7" s="492" t="s">
        <v>999</v>
      </c>
      <c r="D7" s="37"/>
      <c r="E7" s="260">
        <v>20</v>
      </c>
      <c r="F7" s="206" t="s">
        <v>1000</v>
      </c>
      <c r="G7" s="302" t="s">
        <v>1001</v>
      </c>
      <c r="H7" s="302" t="s">
        <v>1002</v>
      </c>
      <c r="I7" s="260" t="s">
        <v>1003</v>
      </c>
    </row>
    <row r="8" spans="2:19" x14ac:dyDescent="0.25">
      <c r="C8" s="492" t="s">
        <v>1004</v>
      </c>
      <c r="D8" s="703"/>
      <c r="E8" s="468" t="s">
        <v>1005</v>
      </c>
      <c r="F8" s="421" t="s">
        <v>1006</v>
      </c>
      <c r="G8" s="469" t="s">
        <v>1007</v>
      </c>
      <c r="H8" s="469" t="s">
        <v>1008</v>
      </c>
      <c r="I8" s="260" t="s">
        <v>1009</v>
      </c>
    </row>
    <row r="9" spans="2:19" x14ac:dyDescent="0.25">
      <c r="C9" s="492" t="s">
        <v>1010</v>
      </c>
      <c r="D9" s="37"/>
      <c r="E9" s="260" t="s">
        <v>1011</v>
      </c>
      <c r="F9" s="206" t="s">
        <v>1012</v>
      </c>
      <c r="G9" s="302" t="s">
        <v>1013</v>
      </c>
      <c r="H9" s="302" t="s">
        <v>1014</v>
      </c>
      <c r="I9" s="260" t="s">
        <v>1015</v>
      </c>
    </row>
    <row r="10" spans="2:19" x14ac:dyDescent="0.25">
      <c r="C10" s="492" t="s">
        <v>1016</v>
      </c>
      <c r="D10" s="704"/>
      <c r="E10" s="468" t="s">
        <v>1017</v>
      </c>
      <c r="F10" s="421" t="s">
        <v>1018</v>
      </c>
      <c r="G10" s="469" t="s">
        <v>1019</v>
      </c>
      <c r="H10" s="469" t="s">
        <v>1020</v>
      </c>
      <c r="I10" s="260" t="s">
        <v>1021</v>
      </c>
    </row>
    <row r="11" spans="2:19" x14ac:dyDescent="0.25">
      <c r="C11" s="492" t="s">
        <v>1022</v>
      </c>
      <c r="D11" s="3"/>
      <c r="E11" s="470" t="s">
        <v>1023</v>
      </c>
      <c r="F11" s="551" t="s">
        <v>1024</v>
      </c>
      <c r="G11" s="302" t="s">
        <v>1025</v>
      </c>
      <c r="H11" s="302" t="s">
        <v>1026</v>
      </c>
      <c r="I11" s="260" t="s">
        <v>1027</v>
      </c>
    </row>
    <row r="12" spans="2:19" x14ac:dyDescent="0.25">
      <c r="C12" s="81" t="s">
        <v>1028</v>
      </c>
      <c r="D12" s="261"/>
      <c r="E12" s="261">
        <v>12</v>
      </c>
      <c r="F12" s="552" t="s">
        <v>1029</v>
      </c>
      <c r="G12" s="467" t="s">
        <v>1030</v>
      </c>
      <c r="H12" s="467" t="s">
        <v>1031</v>
      </c>
      <c r="I12" s="467" t="s">
        <v>1031</v>
      </c>
    </row>
    <row r="13" spans="2:19" x14ac:dyDescent="0.25">
      <c r="C13" s="702" t="s">
        <v>1032</v>
      </c>
      <c r="D13" s="702"/>
      <c r="E13" s="466" t="s">
        <v>1033</v>
      </c>
      <c r="F13" s="552" t="s">
        <v>1034</v>
      </c>
      <c r="G13" s="467" t="s">
        <v>1035</v>
      </c>
      <c r="H13" s="467" t="s">
        <v>1036</v>
      </c>
      <c r="I13" s="467" t="s">
        <v>1037</v>
      </c>
    </row>
    <row r="15" spans="2:19" ht="21" x14ac:dyDescent="0.35">
      <c r="C15" s="804" t="s">
        <v>1038</v>
      </c>
      <c r="D15" s="804"/>
      <c r="E15" s="804"/>
      <c r="F15" s="804"/>
      <c r="G15" s="804"/>
      <c r="H15" s="804"/>
      <c r="N15" s="804" t="s">
        <v>1039</v>
      </c>
      <c r="O15" s="804"/>
      <c r="P15" s="804"/>
      <c r="Q15" s="804"/>
      <c r="R15" s="804"/>
      <c r="S15" s="804"/>
    </row>
    <row r="16" spans="2:19" ht="15.75" x14ac:dyDescent="0.25">
      <c r="B16" s="433"/>
      <c r="C16" s="734" t="s">
        <v>1040</v>
      </c>
      <c r="D16" s="734"/>
      <c r="E16" s="734"/>
      <c r="F16" s="734"/>
      <c r="G16" s="734"/>
      <c r="H16" s="734"/>
      <c r="N16" s="553"/>
      <c r="O16" s="553"/>
      <c r="P16" s="553"/>
      <c r="Q16" s="553"/>
      <c r="R16" s="553"/>
    </row>
    <row r="17" spans="2:19" ht="15" customHeight="1" x14ac:dyDescent="0.25">
      <c r="B17" s="433"/>
      <c r="C17" s="734"/>
      <c r="D17" s="734"/>
      <c r="E17" s="734"/>
      <c r="F17" s="734"/>
      <c r="G17" s="734"/>
      <c r="H17" s="734"/>
      <c r="N17" s="553" t="s">
        <v>1041</v>
      </c>
      <c r="O17" s="553"/>
      <c r="P17" s="553"/>
      <c r="Q17" s="553"/>
      <c r="R17" s="553"/>
      <c r="S17" s="553"/>
    </row>
    <row r="18" spans="2:19" ht="15" customHeight="1" x14ac:dyDescent="0.25">
      <c r="B18" s="433"/>
      <c r="C18" s="438" t="s">
        <v>1042</v>
      </c>
      <c r="D18" s="440"/>
      <c r="E18" s="440"/>
      <c r="F18" s="463">
        <v>2020</v>
      </c>
      <c r="G18" s="462">
        <v>2019</v>
      </c>
      <c r="H18" s="462">
        <v>2018</v>
      </c>
      <c r="I18" s="462">
        <v>2017</v>
      </c>
      <c r="N18" s="437"/>
      <c r="O18" s="462" t="s">
        <v>1043</v>
      </c>
      <c r="P18" s="462" t="s">
        <v>1044</v>
      </c>
      <c r="Q18" s="462" t="s">
        <v>1045</v>
      </c>
      <c r="R18" s="462" t="s">
        <v>1046</v>
      </c>
      <c r="S18" s="553"/>
    </row>
    <row r="19" spans="2:19" x14ac:dyDescent="0.25">
      <c r="B19" s="434"/>
      <c r="C19" s="699" t="s">
        <v>1047</v>
      </c>
      <c r="D19" s="430"/>
      <c r="E19" s="430"/>
      <c r="F19" s="459" t="s">
        <v>1048</v>
      </c>
      <c r="G19" s="464" t="s">
        <v>1049</v>
      </c>
      <c r="H19" s="464" t="s">
        <v>1050</v>
      </c>
      <c r="I19" s="464">
        <v>34</v>
      </c>
      <c r="N19" s="699" t="s">
        <v>1051</v>
      </c>
      <c r="O19" s="459">
        <v>86</v>
      </c>
      <c r="P19" s="460">
        <v>92</v>
      </c>
      <c r="Q19" s="460">
        <v>91</v>
      </c>
      <c r="R19" s="460">
        <v>89</v>
      </c>
    </row>
    <row r="20" spans="2:19" x14ac:dyDescent="0.25">
      <c r="B20" s="434"/>
      <c r="C20" s="708" t="s">
        <v>1052</v>
      </c>
      <c r="D20" s="430"/>
      <c r="E20" s="430"/>
      <c r="F20" s="459" t="s">
        <v>1053</v>
      </c>
      <c r="G20" s="464" t="s">
        <v>1054</v>
      </c>
      <c r="H20" s="464">
        <v>46</v>
      </c>
      <c r="I20" s="464" t="s">
        <v>1055</v>
      </c>
      <c r="N20" s="708" t="s">
        <v>1056</v>
      </c>
      <c r="O20" s="459">
        <v>69</v>
      </c>
      <c r="P20" s="460">
        <v>77</v>
      </c>
      <c r="Q20" s="460">
        <v>75</v>
      </c>
      <c r="R20" s="460">
        <v>40</v>
      </c>
    </row>
    <row r="21" spans="2:19" x14ac:dyDescent="0.25">
      <c r="C21" s="708" t="s">
        <v>1057</v>
      </c>
      <c r="D21" s="430"/>
      <c r="E21" s="430"/>
      <c r="F21" s="459" t="s">
        <v>1058</v>
      </c>
      <c r="G21" s="464" t="s">
        <v>1059</v>
      </c>
      <c r="H21" s="464" t="s">
        <v>1060</v>
      </c>
      <c r="I21" s="464" t="s">
        <v>1061</v>
      </c>
      <c r="N21" s="708" t="s">
        <v>1062</v>
      </c>
      <c r="O21" s="459" t="s">
        <v>1063</v>
      </c>
      <c r="P21" s="460" t="s">
        <v>1064</v>
      </c>
      <c r="Q21" s="460" t="s">
        <v>1065</v>
      </c>
      <c r="R21" s="460" t="s">
        <v>1066</v>
      </c>
    </row>
    <row r="22" spans="2:19" x14ac:dyDescent="0.25">
      <c r="C22" s="709" t="s">
        <v>1067</v>
      </c>
      <c r="D22" s="710"/>
      <c r="E22" s="710"/>
      <c r="F22" s="461" t="s">
        <v>239</v>
      </c>
      <c r="G22" s="465" t="s">
        <v>240</v>
      </c>
      <c r="H22" s="465">
        <v>88</v>
      </c>
      <c r="I22" s="465" t="s">
        <v>1068</v>
      </c>
      <c r="N22" s="708" t="s">
        <v>1069</v>
      </c>
      <c r="O22" s="459">
        <v>55</v>
      </c>
      <c r="P22" s="460">
        <v>47</v>
      </c>
      <c r="Q22" s="460" t="s">
        <v>1070</v>
      </c>
      <c r="R22" s="460">
        <v>83</v>
      </c>
    </row>
    <row r="23" spans="2:19" x14ac:dyDescent="0.25">
      <c r="N23" s="428"/>
      <c r="O23" s="428"/>
    </row>
    <row r="24" spans="2:19" x14ac:dyDescent="0.25">
      <c r="C24" s="734" t="s">
        <v>1071</v>
      </c>
      <c r="D24" s="734"/>
      <c r="E24" s="734"/>
      <c r="F24" s="734"/>
      <c r="G24" s="734"/>
      <c r="H24" s="734"/>
      <c r="I24" s="428"/>
      <c r="J24" s="428"/>
      <c r="K24" s="428"/>
      <c r="L24" s="428"/>
      <c r="M24" s="428"/>
      <c r="N24" s="428"/>
      <c r="O24" s="428"/>
    </row>
    <row r="25" spans="2:19" ht="21" x14ac:dyDescent="0.35">
      <c r="C25" s="734"/>
      <c r="D25" s="734"/>
      <c r="E25" s="734">
        <v>2020</v>
      </c>
      <c r="F25" s="734">
        <v>2019</v>
      </c>
      <c r="G25" s="734">
        <v>2018</v>
      </c>
      <c r="H25" s="734">
        <v>2017</v>
      </c>
      <c r="I25" s="430"/>
      <c r="J25" s="431"/>
      <c r="K25" s="432"/>
      <c r="L25" s="432"/>
      <c r="M25" s="432"/>
      <c r="N25" s="804" t="s">
        <v>1072</v>
      </c>
      <c r="O25" s="804"/>
      <c r="P25" s="804"/>
      <c r="Q25" s="804"/>
      <c r="R25" s="804"/>
      <c r="S25" s="804"/>
    </row>
    <row r="26" spans="2:19" x14ac:dyDescent="0.25">
      <c r="C26" s="441" t="s">
        <v>1042</v>
      </c>
      <c r="D26" s="442"/>
      <c r="E26" s="442"/>
      <c r="F26" s="463">
        <v>2020</v>
      </c>
      <c r="G26" s="462">
        <v>2019</v>
      </c>
      <c r="H26" s="462">
        <v>2018</v>
      </c>
      <c r="I26" s="462">
        <v>2017</v>
      </c>
      <c r="J26" s="430"/>
      <c r="K26" s="431"/>
      <c r="L26" s="432"/>
      <c r="M26" s="432"/>
    </row>
    <row r="27" spans="2:19" x14ac:dyDescent="0.25">
      <c r="C27" s="708" t="s">
        <v>1047</v>
      </c>
      <c r="D27" s="430"/>
      <c r="E27" s="430"/>
      <c r="F27" s="459" t="s">
        <v>207</v>
      </c>
      <c r="G27" s="464" t="s">
        <v>1073</v>
      </c>
      <c r="H27" s="464" t="s">
        <v>209</v>
      </c>
      <c r="I27" s="464" t="s">
        <v>210</v>
      </c>
      <c r="J27" s="428"/>
      <c r="K27" s="428"/>
      <c r="L27" s="428"/>
      <c r="M27" s="428"/>
      <c r="N27" s="445" t="s">
        <v>1074</v>
      </c>
      <c r="O27" s="439" t="s">
        <v>1043</v>
      </c>
      <c r="P27" s="575" t="s">
        <v>1044</v>
      </c>
      <c r="Q27" s="575" t="s">
        <v>1045</v>
      </c>
      <c r="R27" s="575" t="s">
        <v>1046</v>
      </c>
    </row>
    <row r="28" spans="2:19" x14ac:dyDescent="0.25">
      <c r="C28" s="708" t="s">
        <v>1052</v>
      </c>
      <c r="D28" s="430"/>
      <c r="E28" s="430"/>
      <c r="F28" s="459" t="s">
        <v>219</v>
      </c>
      <c r="G28" s="464" t="s">
        <v>220</v>
      </c>
      <c r="H28" s="464" t="s">
        <v>221</v>
      </c>
      <c r="I28" s="464" t="s">
        <v>222</v>
      </c>
      <c r="J28" s="428"/>
      <c r="K28" s="428"/>
      <c r="L28" s="428"/>
      <c r="M28" s="428"/>
      <c r="N28" s="708" t="s">
        <v>1075</v>
      </c>
      <c r="O28" s="443" t="s">
        <v>1076</v>
      </c>
      <c r="P28" s="435" t="s">
        <v>1077</v>
      </c>
      <c r="Q28" s="435" t="s">
        <v>1078</v>
      </c>
      <c r="R28" s="435" t="s">
        <v>1079</v>
      </c>
    </row>
    <row r="29" spans="2:19" x14ac:dyDescent="0.25">
      <c r="C29" s="708" t="s">
        <v>1057</v>
      </c>
      <c r="D29" s="430"/>
      <c r="E29" s="430"/>
      <c r="F29" s="459" t="s">
        <v>1080</v>
      </c>
      <c r="G29" s="464" t="s">
        <v>233</v>
      </c>
      <c r="H29" s="464" t="s">
        <v>234</v>
      </c>
      <c r="I29" s="464" t="s">
        <v>235</v>
      </c>
      <c r="J29" s="428"/>
      <c r="K29" s="428"/>
      <c r="L29" s="428"/>
      <c r="M29" s="428"/>
      <c r="N29" s="708" t="s">
        <v>1081</v>
      </c>
      <c r="O29" s="444" t="s">
        <v>1082</v>
      </c>
      <c r="P29" s="436" t="s">
        <v>1083</v>
      </c>
      <c r="Q29" s="436" t="s">
        <v>1084</v>
      </c>
      <c r="R29" s="436" t="s">
        <v>1085</v>
      </c>
    </row>
    <row r="30" spans="2:19" x14ac:dyDescent="0.25">
      <c r="C30" s="709" t="s">
        <v>1067</v>
      </c>
      <c r="D30" s="710"/>
      <c r="E30" s="710"/>
      <c r="F30" s="461" t="s">
        <v>1086</v>
      </c>
      <c r="G30" s="465" t="s">
        <v>244</v>
      </c>
      <c r="H30" s="465" t="s">
        <v>1087</v>
      </c>
      <c r="I30" s="465" t="s">
        <v>1088</v>
      </c>
      <c r="J30" s="428"/>
      <c r="K30" s="428"/>
      <c r="L30" s="428"/>
      <c r="M30" s="428"/>
      <c r="N30" s="235" t="s">
        <v>1089</v>
      </c>
      <c r="O30" s="235"/>
      <c r="P30" s="235"/>
      <c r="Q30" s="235"/>
      <c r="R30" s="235"/>
    </row>
    <row r="31" spans="2:19" x14ac:dyDescent="0.25">
      <c r="N31" s="708" t="s">
        <v>1090</v>
      </c>
      <c r="O31" s="443" t="s">
        <v>608</v>
      </c>
      <c r="P31" s="435" t="s">
        <v>1091</v>
      </c>
      <c r="Q31" s="435" t="s">
        <v>1092</v>
      </c>
      <c r="R31" s="435" t="s">
        <v>1093</v>
      </c>
    </row>
    <row r="32" spans="2:19" ht="15" customHeight="1" x14ac:dyDescent="0.25">
      <c r="C32" s="734" t="s">
        <v>1094</v>
      </c>
      <c r="D32" s="734"/>
      <c r="E32" s="734"/>
      <c r="F32" s="734"/>
      <c r="G32" s="734"/>
      <c r="H32" s="734"/>
      <c r="N32" s="708" t="s">
        <v>1095</v>
      </c>
      <c r="O32" s="443" t="s">
        <v>1096</v>
      </c>
      <c r="P32" s="435" t="s">
        <v>1097</v>
      </c>
      <c r="Q32" s="435" t="s">
        <v>1098</v>
      </c>
      <c r="R32" s="435" t="s">
        <v>571</v>
      </c>
    </row>
    <row r="33" spans="3:18" x14ac:dyDescent="0.25">
      <c r="C33" s="442" t="s">
        <v>1042</v>
      </c>
      <c r="D33" s="445"/>
      <c r="E33" s="445"/>
      <c r="F33" s="463" t="s">
        <v>1099</v>
      </c>
      <c r="G33" s="462" t="s">
        <v>1100</v>
      </c>
      <c r="H33" s="462" t="s">
        <v>1101</v>
      </c>
      <c r="I33" s="462" t="s">
        <v>1102</v>
      </c>
      <c r="N33" s="708" t="s">
        <v>1103</v>
      </c>
      <c r="O33" s="443" t="s">
        <v>1104</v>
      </c>
      <c r="P33" s="435" t="s">
        <v>1105</v>
      </c>
      <c r="Q33" s="435" t="s">
        <v>1106</v>
      </c>
      <c r="R33" s="435" t="s">
        <v>1107</v>
      </c>
    </row>
    <row r="34" spans="3:18" x14ac:dyDescent="0.25">
      <c r="C34" s="708" t="s">
        <v>1047</v>
      </c>
      <c r="D34" s="430"/>
      <c r="E34" s="430"/>
      <c r="F34" s="459" t="s">
        <v>212</v>
      </c>
      <c r="G34" s="464" t="s">
        <v>1108</v>
      </c>
      <c r="H34" s="464" t="s">
        <v>1109</v>
      </c>
      <c r="I34" s="464" t="s">
        <v>1110</v>
      </c>
      <c r="N34" s="708" t="s">
        <v>1111</v>
      </c>
      <c r="O34" s="444" t="s">
        <v>1112</v>
      </c>
      <c r="P34" s="436" t="s">
        <v>1113</v>
      </c>
      <c r="Q34" s="436" t="s">
        <v>1114</v>
      </c>
      <c r="R34" s="436" t="s">
        <v>1115</v>
      </c>
    </row>
    <row r="35" spans="3:18" x14ac:dyDescent="0.25">
      <c r="C35" s="708" t="s">
        <v>1052</v>
      </c>
      <c r="D35" s="430"/>
      <c r="E35" s="430"/>
      <c r="F35" s="459" t="s">
        <v>223</v>
      </c>
      <c r="G35" s="464" t="s">
        <v>1116</v>
      </c>
      <c r="H35" s="464" t="s">
        <v>1117</v>
      </c>
      <c r="I35" s="464" t="s">
        <v>1118</v>
      </c>
    </row>
    <row r="36" spans="3:18" x14ac:dyDescent="0.25">
      <c r="C36" s="708" t="s">
        <v>1057</v>
      </c>
      <c r="D36" s="430"/>
      <c r="E36" s="430"/>
      <c r="F36" s="459" t="s">
        <v>236</v>
      </c>
      <c r="G36" s="464" t="s">
        <v>232</v>
      </c>
      <c r="H36" s="464" t="s">
        <v>1119</v>
      </c>
      <c r="I36" s="464" t="s">
        <v>1120</v>
      </c>
    </row>
    <row r="37" spans="3:18" ht="15" customHeight="1" x14ac:dyDescent="0.25">
      <c r="C37" s="709" t="s">
        <v>1067</v>
      </c>
      <c r="D37" s="710"/>
      <c r="E37" s="710"/>
      <c r="F37" s="461" t="s">
        <v>246</v>
      </c>
      <c r="G37" s="465" t="s">
        <v>1121</v>
      </c>
      <c r="H37" s="465" t="s">
        <v>248</v>
      </c>
      <c r="I37" s="465" t="s">
        <v>1122</v>
      </c>
    </row>
  </sheetData>
  <mergeCells count="12">
    <mergeCell ref="C15:H15"/>
    <mergeCell ref="N25:S25"/>
    <mergeCell ref="N15:S15"/>
    <mergeCell ref="C32:H32"/>
    <mergeCell ref="C16:H17"/>
    <mergeCell ref="C24:H25"/>
    <mergeCell ref="E4:E5"/>
    <mergeCell ref="E3:I3"/>
    <mergeCell ref="F4:F5"/>
    <mergeCell ref="G4:G5"/>
    <mergeCell ref="I4:I5"/>
    <mergeCell ref="H4:H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7861-12B3-4C6E-91E3-12BE759A671D}">
  <dimension ref="A1:O23"/>
  <sheetViews>
    <sheetView showGridLines="0" workbookViewId="0">
      <selection activeCell="B5" sqref="B5"/>
    </sheetView>
  </sheetViews>
  <sheetFormatPr defaultColWidth="0" defaultRowHeight="15" customHeight="1" zeroHeight="1" x14ac:dyDescent="0.25"/>
  <cols>
    <col min="1" max="1" width="3.85546875" customWidth="1"/>
    <col min="2" max="2" width="50.28515625" style="2" customWidth="1"/>
    <col min="3" max="14" width="9.140625" customWidth="1"/>
    <col min="15" max="15" width="7.7109375" customWidth="1"/>
    <col min="16" max="16384" width="9.140625" hidden="1"/>
  </cols>
  <sheetData>
    <row r="1" spans="2:4" x14ac:dyDescent="0.25">
      <c r="B1" s="77"/>
      <c r="C1" s="77"/>
      <c r="D1" s="77"/>
    </row>
    <row r="2" spans="2:4" ht="21" x14ac:dyDescent="0.35">
      <c r="B2" s="96" t="s">
        <v>1123</v>
      </c>
      <c r="C2" s="77"/>
      <c r="D2" s="77"/>
    </row>
    <row r="3" spans="2:4" x14ac:dyDescent="0.25">
      <c r="B3" s="129" t="s">
        <v>1124</v>
      </c>
      <c r="C3" s="101"/>
      <c r="D3" s="101"/>
    </row>
    <row r="4" spans="2:4" ht="7.5" customHeight="1" x14ac:dyDescent="0.25">
      <c r="B4" s="129"/>
      <c r="C4" s="101"/>
      <c r="D4" s="101"/>
    </row>
    <row r="5" spans="2:4" x14ac:dyDescent="0.25">
      <c r="B5" s="130" t="s">
        <v>1125</v>
      </c>
    </row>
    <row r="6" spans="2:4" x14ac:dyDescent="0.25">
      <c r="B6" s="130" t="s">
        <v>1126</v>
      </c>
    </row>
    <row r="7" spans="2:4" x14ac:dyDescent="0.25">
      <c r="B7" s="130" t="s">
        <v>1127</v>
      </c>
    </row>
    <row r="8" spans="2:4" x14ac:dyDescent="0.25">
      <c r="B8" s="130" t="s">
        <v>1128</v>
      </c>
    </row>
    <row r="9" spans="2:4" x14ac:dyDescent="0.25">
      <c r="B9" s="130" t="s">
        <v>1129</v>
      </c>
    </row>
    <row r="10" spans="2:4" x14ac:dyDescent="0.25">
      <c r="B10" s="130" t="s">
        <v>1130</v>
      </c>
    </row>
    <row r="11" spans="2:4" x14ac:dyDescent="0.25">
      <c r="B11" s="130" t="s">
        <v>1131</v>
      </c>
    </row>
    <row r="12" spans="2:4" x14ac:dyDescent="0.25">
      <c r="B12" s="130" t="s">
        <v>1132</v>
      </c>
    </row>
    <row r="13" spans="2:4" x14ac:dyDescent="0.25">
      <c r="B13" s="130" t="s">
        <v>1133</v>
      </c>
    </row>
    <row r="14" spans="2:4" x14ac:dyDescent="0.25">
      <c r="B14" s="130" t="s">
        <v>1134</v>
      </c>
    </row>
    <row r="15" spans="2:4" x14ac:dyDescent="0.25">
      <c r="B15" s="130" t="s">
        <v>1135</v>
      </c>
    </row>
    <row r="16" spans="2:4" x14ac:dyDescent="0.25">
      <c r="B16" s="130" t="s">
        <v>1136</v>
      </c>
    </row>
    <row r="17" spans="2:2" x14ac:dyDescent="0.25">
      <c r="B17" s="130" t="s">
        <v>1137</v>
      </c>
    </row>
    <row r="18" spans="2:2" x14ac:dyDescent="0.25">
      <c r="B18" s="130" t="s">
        <v>1138</v>
      </c>
    </row>
    <row r="19" spans="2:2" x14ac:dyDescent="0.25">
      <c r="B19" s="130" t="s">
        <v>1139</v>
      </c>
    </row>
    <row r="20" spans="2:2" x14ac:dyDescent="0.25">
      <c r="B20" s="130" t="s">
        <v>1140</v>
      </c>
    </row>
    <row r="21" spans="2:2" x14ac:dyDescent="0.25"/>
    <row r="22" spans="2:2" x14ac:dyDescent="0.25"/>
    <row r="23" spans="2:2" x14ac:dyDescent="0.25"/>
  </sheetData>
  <hyperlinks>
    <hyperlink ref="B5" r:id="rId1" xr:uid="{8110E294-1696-4767-ABA5-FD501FCEF8A7}"/>
    <hyperlink ref="B6" r:id="rId2" xr:uid="{065510DD-890A-419D-86FA-69BEFABFDF9B}"/>
    <hyperlink ref="B7" r:id="rId3" xr:uid="{F1AA6426-C300-449D-85FA-879CE5D55E48}"/>
    <hyperlink ref="B8" r:id="rId4" xr:uid="{5B20195E-0DBA-47B5-8C27-0BE546F105C3}"/>
    <hyperlink ref="B9" r:id="rId5" xr:uid="{41B33AC4-4D9F-45C7-B7DF-FA55AF3B0A0A}"/>
    <hyperlink ref="B10" r:id="rId6" xr:uid="{E3502605-7770-4CE7-943B-28E817A27D8D}"/>
    <hyperlink ref="B11" r:id="rId7" xr:uid="{D867F1E6-612E-4AB6-97C1-68D14CE71140}"/>
    <hyperlink ref="B12" r:id="rId8" xr:uid="{A1B2967F-639A-4FA1-B17E-296EFB481536}"/>
    <hyperlink ref="B13" r:id="rId9" xr:uid="{E706854F-3314-4DA4-8894-99C274D641D6}"/>
    <hyperlink ref="B14" r:id="rId10" xr:uid="{03980630-A499-4076-AECF-A86AC0E5A02D}"/>
    <hyperlink ref="B15" r:id="rId11" xr:uid="{9521131C-F35B-4E24-9420-8346294403ED}"/>
    <hyperlink ref="B16" r:id="rId12" xr:uid="{8F27A574-FB3D-48D9-8436-781F0CE03579}"/>
    <hyperlink ref="B17" r:id="rId13" xr:uid="{379861D7-57D3-4D29-A151-8AC7B252FF43}"/>
    <hyperlink ref="B18" r:id="rId14" xr:uid="{30B73A6B-E39F-4146-AD5F-BDA4A3EC3352}"/>
    <hyperlink ref="B19" r:id="rId15" xr:uid="{F254866C-F477-47F7-92CD-443A661FF64A}"/>
    <hyperlink ref="B20" r:id="rId16" xr:uid="{2998BF16-F6A4-412E-98CD-081358FCE55C}"/>
  </hyperlinks>
  <pageMargins left="0.7" right="0.7" top="0.75" bottom="0.75" header="0.3" footer="0.3"/>
  <pageSetup paperSize="9" orientation="portrait" r:id="rId17"/>
  <drawing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C37E-D825-40E3-B111-7CD3E81DFAEF}">
  <dimension ref="A1:X37"/>
  <sheetViews>
    <sheetView showGridLines="0" workbookViewId="0">
      <selection activeCell="G15" sqref="G15"/>
    </sheetView>
  </sheetViews>
  <sheetFormatPr defaultColWidth="0" defaultRowHeight="15" customHeight="1" zeroHeight="1" x14ac:dyDescent="0.25"/>
  <cols>
    <col min="1" max="1" width="3.7109375" style="3" customWidth="1"/>
    <col min="2" max="20" width="9.140625" style="3" customWidth="1"/>
    <col min="21" max="23" width="9.140625" style="3" hidden="1" customWidth="1"/>
    <col min="24" max="24" width="7.7109375" style="3" hidden="1" customWidth="1"/>
    <col min="25" max="16384" width="9.140625" style="3" hidden="1"/>
  </cols>
  <sheetData>
    <row r="1" spans="2:15" x14ac:dyDescent="0.25"/>
    <row r="2" spans="2:15" s="4" customFormat="1" ht="21" x14ac:dyDescent="0.35">
      <c r="B2" s="97" t="s">
        <v>1141</v>
      </c>
      <c r="C2" s="98"/>
      <c r="D2" s="98"/>
      <c r="E2" s="98"/>
      <c r="F2" s="98"/>
      <c r="G2" s="98"/>
      <c r="H2" s="98"/>
      <c r="I2" s="98"/>
      <c r="J2" s="98"/>
      <c r="K2" s="98"/>
      <c r="L2" s="98"/>
      <c r="M2" s="98"/>
      <c r="N2" s="98"/>
      <c r="O2" s="98"/>
    </row>
    <row r="3" spans="2:15" s="4" customFormat="1" ht="21" x14ac:dyDescent="0.35">
      <c r="B3" s="97" t="s">
        <v>1142</v>
      </c>
      <c r="C3" s="98"/>
      <c r="D3" s="98"/>
      <c r="E3" s="98"/>
      <c r="F3" s="98"/>
      <c r="G3" s="98"/>
      <c r="H3" s="98"/>
      <c r="I3" s="98"/>
      <c r="J3" s="98"/>
      <c r="K3" s="98"/>
      <c r="L3" s="98"/>
      <c r="M3" s="98"/>
      <c r="N3" s="98"/>
      <c r="O3" s="98"/>
    </row>
    <row r="4" spans="2:15" s="5" customFormat="1" ht="12.75" x14ac:dyDescent="0.2">
      <c r="B4" s="99"/>
      <c r="C4" s="99"/>
      <c r="D4" s="89"/>
      <c r="E4" s="89"/>
      <c r="F4" s="89"/>
      <c r="G4" s="89"/>
      <c r="H4" s="89"/>
      <c r="I4" s="89"/>
      <c r="J4" s="89"/>
      <c r="K4" s="89"/>
      <c r="L4" s="89"/>
      <c r="M4" s="89"/>
      <c r="N4" s="89"/>
      <c r="O4" s="89"/>
    </row>
    <row r="5" spans="2:15" s="8" customFormat="1" x14ac:dyDescent="0.25">
      <c r="B5" s="6" t="s">
        <v>1143</v>
      </c>
      <c r="C5" s="6"/>
      <c r="D5" s="7"/>
      <c r="E5" s="7"/>
      <c r="F5" s="7"/>
      <c r="G5" s="7"/>
    </row>
    <row r="6" spans="2:15" s="8" customFormat="1" x14ac:dyDescent="0.25">
      <c r="B6" s="6" t="s">
        <v>1144</v>
      </c>
      <c r="C6" s="6"/>
      <c r="D6" s="7"/>
      <c r="E6" s="7"/>
      <c r="F6" s="7"/>
      <c r="G6" s="7"/>
    </row>
    <row r="7" spans="2:15" s="8" customFormat="1" x14ac:dyDescent="0.25">
      <c r="B7" s="6" t="s">
        <v>1145</v>
      </c>
      <c r="C7" s="7"/>
      <c r="D7" s="7"/>
      <c r="E7" s="7"/>
      <c r="F7" s="6"/>
      <c r="G7" s="7"/>
    </row>
    <row r="8" spans="2:15" s="8" customFormat="1" x14ac:dyDescent="0.25">
      <c r="B8" s="6" t="s">
        <v>1146</v>
      </c>
      <c r="C8" s="7"/>
      <c r="D8" s="7"/>
      <c r="E8" s="7"/>
      <c r="F8" s="7"/>
      <c r="G8" s="7"/>
    </row>
    <row r="9" spans="2:15" s="8" customFormat="1" x14ac:dyDescent="0.25">
      <c r="B9" s="6" t="s">
        <v>1147</v>
      </c>
      <c r="C9" s="7"/>
      <c r="D9" s="7"/>
      <c r="E9" s="7"/>
      <c r="F9" s="7"/>
      <c r="G9" s="7"/>
    </row>
    <row r="10" spans="2:15" s="8" customFormat="1" x14ac:dyDescent="0.25">
      <c r="B10" s="6" t="s">
        <v>103</v>
      </c>
      <c r="C10" s="7"/>
      <c r="D10" s="7"/>
      <c r="E10" s="7"/>
      <c r="F10" s="7"/>
      <c r="G10" s="7"/>
    </row>
    <row r="11" spans="2:15" s="8" customFormat="1" x14ac:dyDescent="0.25">
      <c r="B11" s="6" t="s">
        <v>1148</v>
      </c>
      <c r="C11" s="6"/>
      <c r="D11" s="7"/>
      <c r="E11" s="7"/>
      <c r="F11" s="7"/>
      <c r="G11" s="7"/>
    </row>
    <row r="12" spans="2:15" s="8" customFormat="1" x14ac:dyDescent="0.25">
      <c r="B12" s="6" t="s">
        <v>1149</v>
      </c>
      <c r="C12" s="6"/>
      <c r="D12" s="7"/>
      <c r="E12" s="7"/>
      <c r="F12" s="7"/>
      <c r="G12" s="7"/>
    </row>
    <row r="13" spans="2:15" s="8" customFormat="1" x14ac:dyDescent="0.25">
      <c r="B13" s="6" t="s">
        <v>1150</v>
      </c>
      <c r="C13" s="7"/>
      <c r="D13" s="7"/>
      <c r="E13" s="7"/>
      <c r="F13" s="7"/>
      <c r="G13" s="7"/>
    </row>
    <row r="14" spans="2:15" s="8" customFormat="1" x14ac:dyDescent="0.25">
      <c r="B14" s="6" t="s">
        <v>1151</v>
      </c>
      <c r="C14" s="6"/>
      <c r="D14" s="7"/>
      <c r="E14" s="7"/>
      <c r="F14" s="7"/>
      <c r="G14" s="7"/>
    </row>
    <row r="15" spans="2:15" s="8" customFormat="1" x14ac:dyDescent="0.25">
      <c r="B15" s="6" t="s">
        <v>1152</v>
      </c>
      <c r="C15" s="6"/>
      <c r="D15" s="7"/>
      <c r="E15" s="7"/>
      <c r="F15" s="7"/>
      <c r="G15" s="7"/>
    </row>
    <row r="16" spans="2:15" s="8" customFormat="1" x14ac:dyDescent="0.25">
      <c r="B16" s="6" t="s">
        <v>1153</v>
      </c>
      <c r="C16" s="6"/>
      <c r="D16" s="7"/>
      <c r="E16" s="7"/>
      <c r="F16" s="7"/>
      <c r="G16" s="7"/>
    </row>
    <row r="17" spans="2:7" s="8" customFormat="1" x14ac:dyDescent="0.25">
      <c r="B17" s="128" t="s">
        <v>1154</v>
      </c>
      <c r="C17" s="6"/>
      <c r="D17" s="7"/>
      <c r="E17" s="7"/>
      <c r="F17" s="7"/>
      <c r="G17" s="7"/>
    </row>
    <row r="18" spans="2:7" s="8" customFormat="1" x14ac:dyDescent="0.25">
      <c r="B18" s="6" t="s">
        <v>1155</v>
      </c>
      <c r="C18" s="7"/>
      <c r="D18" s="7"/>
      <c r="E18" s="7"/>
      <c r="F18" s="7"/>
      <c r="G18" s="7"/>
    </row>
    <row r="19" spans="2:7" s="8" customFormat="1" x14ac:dyDescent="0.25">
      <c r="B19" s="6" t="s">
        <v>1156</v>
      </c>
      <c r="C19" s="7"/>
      <c r="D19" s="7"/>
      <c r="E19" s="7"/>
      <c r="F19" s="6"/>
      <c r="G19" s="7"/>
    </row>
    <row r="20" spans="2:7" s="8" customFormat="1" x14ac:dyDescent="0.25">
      <c r="B20" s="6" t="s">
        <v>1157</v>
      </c>
      <c r="C20" s="7"/>
      <c r="D20" s="7"/>
      <c r="E20" s="7"/>
      <c r="F20" s="7"/>
      <c r="G20" s="7"/>
    </row>
    <row r="21" spans="2:7" s="8" customFormat="1" x14ac:dyDescent="0.25">
      <c r="B21" s="6" t="s">
        <v>1158</v>
      </c>
      <c r="C21" s="7"/>
      <c r="D21" s="7"/>
      <c r="E21" s="7"/>
      <c r="F21" s="7"/>
      <c r="G21" s="7"/>
    </row>
    <row r="22" spans="2:7" s="8" customFormat="1" x14ac:dyDescent="0.25">
      <c r="B22" s="6" t="s">
        <v>1159</v>
      </c>
      <c r="C22" s="6"/>
      <c r="D22" s="7"/>
      <c r="E22" s="7"/>
      <c r="F22" s="7"/>
      <c r="G22" s="7"/>
    </row>
    <row r="23" spans="2:7" s="8" customFormat="1" x14ac:dyDescent="0.25">
      <c r="B23" s="6" t="s">
        <v>1160</v>
      </c>
      <c r="C23" s="6"/>
      <c r="D23" s="7"/>
      <c r="E23" s="7"/>
      <c r="F23" s="7"/>
      <c r="G23" s="7"/>
    </row>
    <row r="24" spans="2:7" s="8" customFormat="1" x14ac:dyDescent="0.25">
      <c r="B24" s="6" t="s">
        <v>1161</v>
      </c>
      <c r="C24" s="6"/>
      <c r="D24" s="7"/>
      <c r="E24" s="7"/>
      <c r="F24" s="7"/>
      <c r="G24" s="7"/>
    </row>
    <row r="25" spans="2:7" s="8" customFormat="1" x14ac:dyDescent="0.25">
      <c r="B25" s="6" t="s">
        <v>1162</v>
      </c>
      <c r="C25" s="6"/>
      <c r="D25" s="7"/>
      <c r="E25" s="7"/>
      <c r="F25" s="7"/>
      <c r="G25" s="7"/>
    </row>
    <row r="26" spans="2:7" s="8" customFormat="1" x14ac:dyDescent="0.25">
      <c r="B26" s="6" t="s">
        <v>1163</v>
      </c>
      <c r="C26" s="6"/>
      <c r="D26" s="7"/>
      <c r="E26" s="7"/>
      <c r="F26" s="7"/>
      <c r="G26" s="7"/>
    </row>
    <row r="27" spans="2:7" s="8" customFormat="1" x14ac:dyDescent="0.25">
      <c r="B27" s="6" t="s">
        <v>1164</v>
      </c>
      <c r="C27" s="6"/>
      <c r="D27" s="7"/>
      <c r="E27" s="7"/>
      <c r="F27" s="7"/>
      <c r="G27" s="7"/>
    </row>
    <row r="28" spans="2:7" s="8" customFormat="1" x14ac:dyDescent="0.25">
      <c r="B28" s="6" t="s">
        <v>1165</v>
      </c>
      <c r="C28" s="6"/>
      <c r="D28" s="7"/>
      <c r="E28" s="7"/>
      <c r="F28" s="7"/>
      <c r="G28" s="7"/>
    </row>
    <row r="29" spans="2:7" s="8" customFormat="1" x14ac:dyDescent="0.25">
      <c r="B29" s="6" t="s">
        <v>1166</v>
      </c>
      <c r="C29" s="6"/>
      <c r="D29" s="7"/>
      <c r="E29" s="7"/>
      <c r="F29" s="7"/>
      <c r="G29" s="7"/>
    </row>
    <row r="30" spans="2:7" s="8" customFormat="1" x14ac:dyDescent="0.25">
      <c r="B30" s="6" t="s">
        <v>1167</v>
      </c>
      <c r="C30" s="6"/>
      <c r="D30" s="7"/>
      <c r="E30" s="7"/>
      <c r="F30" s="7"/>
      <c r="G30" s="7"/>
    </row>
    <row r="31" spans="2:7" s="8" customFormat="1" x14ac:dyDescent="0.25">
      <c r="B31" s="6" t="s">
        <v>1168</v>
      </c>
      <c r="C31" s="6"/>
      <c r="D31" s="7"/>
      <c r="E31" s="7"/>
      <c r="F31" s="7"/>
      <c r="G31" s="7"/>
    </row>
    <row r="32" spans="2:7" s="8" customFormat="1" x14ac:dyDescent="0.25">
      <c r="B32" s="6" t="s">
        <v>1169</v>
      </c>
      <c r="C32" s="6"/>
      <c r="D32" s="7"/>
      <c r="E32" s="7"/>
      <c r="F32" s="7"/>
      <c r="G32" s="7"/>
    </row>
    <row r="33" spans="2:6" ht="17.25" customHeight="1" x14ac:dyDescent="0.25">
      <c r="B33" s="6" t="s">
        <v>1170</v>
      </c>
      <c r="F33" s="9"/>
    </row>
    <row r="34" spans="2:6" x14ac:dyDescent="0.25">
      <c r="B34" s="128" t="s">
        <v>1171</v>
      </c>
    </row>
    <row r="35" spans="2:6" x14ac:dyDescent="0.25">
      <c r="B35" s="128" t="s">
        <v>1172</v>
      </c>
    </row>
    <row r="36" spans="2:6" x14ac:dyDescent="0.25"/>
    <row r="37" spans="2:6"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9CBB0-3DF0-4BC9-89CD-156AE1A2402A}">
  <dimension ref="A1:I111"/>
  <sheetViews>
    <sheetView showGridLines="0" topLeftCell="A88" workbookViewId="0">
      <selection activeCell="E64" sqref="E64:E69"/>
    </sheetView>
  </sheetViews>
  <sheetFormatPr defaultColWidth="0" defaultRowHeight="12.75" customHeight="1" zeroHeight="1" x14ac:dyDescent="0.2"/>
  <cols>
    <col min="1" max="1" width="3.42578125" style="1" customWidth="1"/>
    <col min="2" max="2" width="15.85546875" style="5" customWidth="1"/>
    <col min="3" max="3" width="101.7109375" style="10" customWidth="1"/>
    <col min="4" max="5" width="14.5703125" style="1" customWidth="1"/>
    <col min="6" max="6" width="13.5703125" style="1" customWidth="1"/>
    <col min="7" max="7" width="13.28515625" style="1" hidden="1" customWidth="1"/>
    <col min="8" max="8" width="7.7109375" style="1" customWidth="1"/>
    <col min="9" max="9" width="0" style="1" hidden="1" customWidth="1"/>
    <col min="10" max="16384" width="22" style="1" hidden="1"/>
  </cols>
  <sheetData>
    <row r="1" spans="2:7" x14ac:dyDescent="0.2"/>
    <row r="2" spans="2:7" ht="21" x14ac:dyDescent="0.35">
      <c r="B2" s="75" t="s">
        <v>14</v>
      </c>
      <c r="C2" s="80"/>
      <c r="D2" s="80"/>
      <c r="E2" s="80"/>
      <c r="F2" s="58"/>
      <c r="G2" s="58"/>
    </row>
    <row r="3" spans="2:7" ht="21" hidden="1" x14ac:dyDescent="0.35">
      <c r="B3" s="57"/>
      <c r="C3" s="58"/>
      <c r="D3" s="58"/>
      <c r="E3" s="58"/>
      <c r="F3" s="58"/>
      <c r="G3" s="58"/>
    </row>
    <row r="4" spans="2:7" ht="13.15" hidden="1" customHeight="1" x14ac:dyDescent="0.2">
      <c r="B4" s="59"/>
      <c r="C4" s="722" t="s">
        <v>15</v>
      </c>
      <c r="D4" s="720">
        <v>2020</v>
      </c>
      <c r="E4" s="724">
        <v>2019</v>
      </c>
      <c r="F4" s="712">
        <v>2018</v>
      </c>
      <c r="G4" s="712">
        <v>2017</v>
      </c>
    </row>
    <row r="5" spans="2:7" ht="18.600000000000001" hidden="1" customHeight="1" x14ac:dyDescent="0.2">
      <c r="B5" s="131"/>
      <c r="C5" s="723"/>
      <c r="D5" s="721"/>
      <c r="E5" s="725"/>
      <c r="F5" s="713"/>
      <c r="G5" s="713"/>
    </row>
    <row r="6" spans="2:7" ht="18.600000000000001" hidden="1" customHeight="1" x14ac:dyDescent="0.2">
      <c r="B6" s="488"/>
      <c r="C6" s="719" t="s">
        <v>16</v>
      </c>
      <c r="D6" s="719"/>
      <c r="E6" s="719"/>
      <c r="F6" s="719"/>
      <c r="G6" s="719"/>
    </row>
    <row r="7" spans="2:7" ht="20.100000000000001" hidden="1" customHeight="1" x14ac:dyDescent="0.2">
      <c r="B7" s="726" t="s">
        <v>17</v>
      </c>
      <c r="C7" s="446" t="s">
        <v>18</v>
      </c>
      <c r="D7" s="452">
        <v>1</v>
      </c>
      <c r="E7" s="423" t="s">
        <v>19</v>
      </c>
      <c r="F7" s="423" t="s">
        <v>19</v>
      </c>
      <c r="G7" s="143" t="s">
        <v>19</v>
      </c>
    </row>
    <row r="8" spans="2:7" ht="20.100000000000001" hidden="1" customHeight="1" x14ac:dyDescent="0.2">
      <c r="B8" s="726"/>
      <c r="C8" s="446" t="s">
        <v>20</v>
      </c>
      <c r="D8" s="452">
        <v>200</v>
      </c>
      <c r="E8" s="423" t="s">
        <v>19</v>
      </c>
      <c r="F8" s="423" t="s">
        <v>19</v>
      </c>
      <c r="G8" s="143" t="s">
        <v>19</v>
      </c>
    </row>
    <row r="9" spans="2:7" ht="20.100000000000001" hidden="1" customHeight="1" x14ac:dyDescent="0.2">
      <c r="B9" s="726"/>
      <c r="C9" s="446" t="s">
        <v>21</v>
      </c>
      <c r="D9" s="452" t="s">
        <v>22</v>
      </c>
      <c r="E9" s="423" t="s">
        <v>19</v>
      </c>
      <c r="F9" s="423" t="s">
        <v>19</v>
      </c>
      <c r="G9" s="143" t="s">
        <v>19</v>
      </c>
    </row>
    <row r="10" spans="2:7" ht="20.100000000000001" hidden="1" customHeight="1" x14ac:dyDescent="0.2">
      <c r="B10" s="726"/>
      <c r="C10" s="447" t="s">
        <v>23</v>
      </c>
      <c r="D10" s="452">
        <v>15</v>
      </c>
      <c r="E10" s="423" t="s">
        <v>19</v>
      </c>
      <c r="F10" s="423" t="s">
        <v>19</v>
      </c>
      <c r="G10" s="143" t="s">
        <v>19</v>
      </c>
    </row>
    <row r="11" spans="2:7" ht="20.100000000000001" hidden="1" customHeight="1" x14ac:dyDescent="0.2">
      <c r="B11" s="726"/>
      <c r="C11" s="719" t="s">
        <v>24</v>
      </c>
      <c r="D11" s="719"/>
      <c r="E11" s="719"/>
      <c r="F11" s="719"/>
      <c r="G11" s="719"/>
    </row>
    <row r="12" spans="2:7" ht="20.100000000000001" hidden="1" customHeight="1" x14ac:dyDescent="0.2">
      <c r="B12" s="726"/>
      <c r="C12" s="446" t="s">
        <v>25</v>
      </c>
      <c r="D12" s="453">
        <v>6</v>
      </c>
      <c r="E12" s="423" t="s">
        <v>19</v>
      </c>
      <c r="F12" s="423" t="s">
        <v>19</v>
      </c>
      <c r="G12" s="143"/>
    </row>
    <row r="13" spans="2:7" ht="20.100000000000001" hidden="1" customHeight="1" x14ac:dyDescent="0.2">
      <c r="B13" s="726"/>
      <c r="C13" s="446" t="s">
        <v>26</v>
      </c>
      <c r="D13" s="452" t="s">
        <v>27</v>
      </c>
      <c r="E13" s="423" t="s">
        <v>19</v>
      </c>
      <c r="F13" s="423" t="s">
        <v>19</v>
      </c>
      <c r="G13" s="143"/>
    </row>
    <row r="14" spans="2:7" ht="20.100000000000001" hidden="1" customHeight="1" x14ac:dyDescent="0.2">
      <c r="B14" s="726"/>
      <c r="C14" s="719" t="s">
        <v>28</v>
      </c>
      <c r="D14" s="719"/>
      <c r="E14" s="719"/>
      <c r="F14" s="719"/>
      <c r="G14" s="719"/>
    </row>
    <row r="15" spans="2:7" ht="20.100000000000001" hidden="1" customHeight="1" x14ac:dyDescent="0.2">
      <c r="B15" s="726"/>
      <c r="C15" s="446" t="s">
        <v>29</v>
      </c>
      <c r="D15" s="453">
        <v>385</v>
      </c>
      <c r="E15" s="423" t="s">
        <v>19</v>
      </c>
      <c r="F15" s="423" t="s">
        <v>19</v>
      </c>
      <c r="G15" s="53">
        <v>83</v>
      </c>
    </row>
    <row r="16" spans="2:7" ht="20.100000000000001" hidden="1" customHeight="1" x14ac:dyDescent="0.2">
      <c r="B16" s="726"/>
      <c r="C16" s="446" t="s">
        <v>30</v>
      </c>
      <c r="D16" s="452" t="s">
        <v>31</v>
      </c>
      <c r="E16" s="423" t="s">
        <v>19</v>
      </c>
      <c r="F16" s="423" t="s">
        <v>19</v>
      </c>
      <c r="G16" s="53">
        <v>17</v>
      </c>
    </row>
    <row r="17" spans="2:8" s="54" customFormat="1" ht="20.100000000000001" hidden="1" customHeight="1" x14ac:dyDescent="0.2">
      <c r="B17" s="726"/>
      <c r="C17" s="569" t="s">
        <v>32</v>
      </c>
      <c r="D17" s="569"/>
      <c r="E17" s="569"/>
      <c r="F17" s="569"/>
      <c r="G17" s="53" t="s">
        <v>33</v>
      </c>
      <c r="H17" s="1"/>
    </row>
    <row r="18" spans="2:8" ht="20.100000000000001" hidden="1" customHeight="1" x14ac:dyDescent="0.2">
      <c r="B18" s="726"/>
      <c r="C18" s="367" t="s">
        <v>34</v>
      </c>
      <c r="D18" s="125">
        <v>86</v>
      </c>
      <c r="E18" s="240">
        <v>86</v>
      </c>
      <c r="F18" s="53">
        <v>86</v>
      </c>
      <c r="G18" s="53" t="s">
        <v>35</v>
      </c>
    </row>
    <row r="19" spans="2:8" ht="20.100000000000001" hidden="1" customHeight="1" x14ac:dyDescent="0.2">
      <c r="B19" s="726"/>
      <c r="C19" s="367" t="s">
        <v>36</v>
      </c>
      <c r="D19" s="125">
        <v>14</v>
      </c>
      <c r="E19" s="240">
        <v>14</v>
      </c>
      <c r="F19" s="53">
        <v>14</v>
      </c>
      <c r="G19" s="53" t="s">
        <v>37</v>
      </c>
    </row>
    <row r="20" spans="2:8" hidden="1" x14ac:dyDescent="0.2">
      <c r="B20" s="726"/>
      <c r="C20" s="81" t="s">
        <v>38</v>
      </c>
      <c r="D20" s="125" t="s">
        <v>39</v>
      </c>
      <c r="E20" s="240" t="s">
        <v>39</v>
      </c>
      <c r="F20" s="53" t="s">
        <v>39</v>
      </c>
      <c r="G20" s="56"/>
    </row>
    <row r="21" spans="2:8" hidden="1" x14ac:dyDescent="0.2">
      <c r="B21" s="726"/>
      <c r="C21" s="368" t="s">
        <v>40</v>
      </c>
      <c r="D21" s="125" t="s">
        <v>41</v>
      </c>
      <c r="E21" s="240" t="s">
        <v>41</v>
      </c>
      <c r="F21" s="53" t="s">
        <v>41</v>
      </c>
      <c r="G21" s="56"/>
    </row>
    <row r="22" spans="2:8" hidden="1" x14ac:dyDescent="0.2">
      <c r="B22" s="727"/>
      <c r="C22" s="368" t="s">
        <v>42</v>
      </c>
      <c r="D22" s="125" t="s">
        <v>37</v>
      </c>
      <c r="E22" s="240" t="s">
        <v>37</v>
      </c>
      <c r="F22" s="53" t="s">
        <v>37</v>
      </c>
      <c r="G22" s="56"/>
    </row>
    <row r="23" spans="2:8" hidden="1" x14ac:dyDescent="0.2">
      <c r="B23" s="448"/>
      <c r="C23" s="226" t="s">
        <v>43</v>
      </c>
      <c r="D23" s="56"/>
      <c r="E23" s="56"/>
      <c r="F23" s="56"/>
      <c r="G23" s="567">
        <v>2017</v>
      </c>
    </row>
    <row r="24" spans="2:8" hidden="1" x14ac:dyDescent="0.2">
      <c r="B24" s="448"/>
      <c r="C24" s="226" t="s">
        <v>44</v>
      </c>
      <c r="D24" s="56"/>
      <c r="E24" s="56"/>
      <c r="F24" s="56"/>
      <c r="G24" s="449"/>
    </row>
    <row r="25" spans="2:8" hidden="1" x14ac:dyDescent="0.2">
      <c r="B25" s="448"/>
      <c r="C25" s="226"/>
      <c r="D25" s="56"/>
      <c r="E25" s="56"/>
      <c r="F25" s="56"/>
      <c r="G25" s="449"/>
    </row>
    <row r="26" spans="2:8" hidden="1" x14ac:dyDescent="0.2">
      <c r="B26" s="448"/>
      <c r="C26" s="226"/>
      <c r="D26" s="56"/>
      <c r="E26" s="56"/>
      <c r="F26" s="56"/>
      <c r="G26" s="449"/>
    </row>
    <row r="27" spans="2:8" ht="20.100000000000001" hidden="1" customHeight="1" x14ac:dyDescent="0.2">
      <c r="B27" s="450"/>
      <c r="C27" s="226"/>
      <c r="D27" s="56"/>
      <c r="E27" s="56"/>
      <c r="F27" s="56"/>
      <c r="G27" s="569"/>
      <c r="H27" s="139"/>
    </row>
    <row r="28" spans="2:8" ht="20.100000000000001" customHeight="1" x14ac:dyDescent="0.2">
      <c r="C28" s="60"/>
      <c r="D28" s="56"/>
      <c r="E28" s="56"/>
      <c r="F28" s="56"/>
      <c r="G28" s="142">
        <v>1660</v>
      </c>
      <c r="H28" s="139"/>
    </row>
    <row r="29" spans="2:8" ht="20.100000000000001" customHeight="1" x14ac:dyDescent="0.2">
      <c r="B29" s="728" t="s">
        <v>45</v>
      </c>
      <c r="C29" s="582" t="s">
        <v>46</v>
      </c>
      <c r="D29" s="579">
        <v>2020</v>
      </c>
      <c r="E29" s="577">
        <v>2019</v>
      </c>
      <c r="F29" s="576">
        <v>2018</v>
      </c>
      <c r="G29" s="142">
        <v>2603</v>
      </c>
      <c r="H29" s="139"/>
    </row>
    <row r="30" spans="2:8" ht="20.100000000000001" customHeight="1" x14ac:dyDescent="0.2">
      <c r="B30" s="726"/>
      <c r="C30" s="732" t="s">
        <v>47</v>
      </c>
      <c r="D30" s="733"/>
      <c r="E30" s="733"/>
      <c r="F30" s="733"/>
      <c r="G30" s="142">
        <v>3363</v>
      </c>
      <c r="H30" s="139"/>
    </row>
    <row r="31" spans="2:8" ht="20.100000000000001" customHeight="1" x14ac:dyDescent="0.2">
      <c r="B31" s="726"/>
      <c r="C31" s="516" t="s">
        <v>48</v>
      </c>
      <c r="D31" s="533">
        <v>1491.1004150783999</v>
      </c>
      <c r="E31" s="583">
        <v>1900</v>
      </c>
      <c r="F31" s="518">
        <v>1153</v>
      </c>
      <c r="G31" s="142">
        <v>3180</v>
      </c>
      <c r="H31" s="139"/>
    </row>
    <row r="32" spans="2:8" ht="20.100000000000001" customHeight="1" x14ac:dyDescent="0.2">
      <c r="B32" s="726"/>
      <c r="C32" s="516" t="s">
        <v>49</v>
      </c>
      <c r="D32" s="533">
        <v>802</v>
      </c>
      <c r="E32" s="583">
        <v>1600</v>
      </c>
      <c r="F32" s="518">
        <v>1969</v>
      </c>
      <c r="G32" s="142">
        <v>10806</v>
      </c>
      <c r="H32" s="139"/>
    </row>
    <row r="33" spans="2:8" ht="20.100000000000001" customHeight="1" x14ac:dyDescent="0.2">
      <c r="B33" s="726"/>
      <c r="C33" s="516" t="s">
        <v>50</v>
      </c>
      <c r="D33" s="533">
        <v>3633.3042495138598</v>
      </c>
      <c r="E33" s="583">
        <v>3829</v>
      </c>
      <c r="F33" s="518">
        <v>3742</v>
      </c>
      <c r="G33" s="235"/>
      <c r="H33" s="139"/>
    </row>
    <row r="34" spans="2:8" ht="20.100000000000001" customHeight="1" x14ac:dyDescent="0.2">
      <c r="B34" s="726"/>
      <c r="C34" s="516" t="s">
        <v>51</v>
      </c>
      <c r="D34" s="533">
        <v>2537</v>
      </c>
      <c r="E34" s="583">
        <v>1895</v>
      </c>
      <c r="F34" s="518">
        <v>3350</v>
      </c>
      <c r="G34" s="142">
        <v>220408</v>
      </c>
      <c r="H34" s="139"/>
    </row>
    <row r="35" spans="2:8" ht="20.100000000000001" customHeight="1" x14ac:dyDescent="0.2">
      <c r="B35" s="726"/>
      <c r="C35" s="519" t="s">
        <v>52</v>
      </c>
      <c r="D35" s="533">
        <v>8463.4046645922608</v>
      </c>
      <c r="E35" s="583">
        <v>9224</v>
      </c>
      <c r="F35" s="518">
        <v>10215</v>
      </c>
      <c r="G35" s="142">
        <v>231214</v>
      </c>
      <c r="H35" s="139"/>
    </row>
    <row r="36" spans="2:8" ht="20.100000000000001" customHeight="1" x14ac:dyDescent="0.2">
      <c r="B36" s="726"/>
      <c r="C36" s="520" t="s">
        <v>53</v>
      </c>
      <c r="D36" s="521"/>
      <c r="E36" s="521"/>
      <c r="F36" s="521"/>
      <c r="G36" s="569"/>
      <c r="H36" s="139"/>
    </row>
    <row r="37" spans="2:8" ht="20.100000000000001" customHeight="1" x14ac:dyDescent="0.2">
      <c r="B37" s="726"/>
      <c r="C37" s="516" t="s">
        <v>54</v>
      </c>
      <c r="D37" s="533">
        <v>172647.54121986686</v>
      </c>
      <c r="E37" s="583">
        <v>197771</v>
      </c>
      <c r="F37" s="518">
        <v>202586</v>
      </c>
      <c r="G37" s="141">
        <v>25762</v>
      </c>
      <c r="H37" s="139"/>
    </row>
    <row r="38" spans="2:8" ht="20.100000000000001" customHeight="1" x14ac:dyDescent="0.2">
      <c r="B38" s="726"/>
      <c r="C38" s="523" t="s">
        <v>55</v>
      </c>
      <c r="D38" s="534">
        <v>181110.94588445913</v>
      </c>
      <c r="E38" s="583">
        <v>206995</v>
      </c>
      <c r="F38" s="518">
        <v>212801</v>
      </c>
      <c r="G38" s="141">
        <v>412</v>
      </c>
      <c r="H38" s="139"/>
    </row>
    <row r="39" spans="2:8" ht="20.100000000000001" customHeight="1" x14ac:dyDescent="0.2">
      <c r="B39" s="726"/>
      <c r="C39" s="732" t="s">
        <v>56</v>
      </c>
      <c r="D39" s="733"/>
      <c r="E39" s="733"/>
      <c r="F39" s="733"/>
      <c r="G39" s="141">
        <v>1378</v>
      </c>
      <c r="H39" s="139"/>
    </row>
    <row r="40" spans="2:8" ht="20.100000000000001" customHeight="1" x14ac:dyDescent="0.2">
      <c r="B40" s="726"/>
      <c r="C40" s="516" t="s">
        <v>57</v>
      </c>
      <c r="D40" s="533">
        <v>4334</v>
      </c>
      <c r="E40" s="583">
        <v>21066</v>
      </c>
      <c r="F40" s="518">
        <v>29107</v>
      </c>
      <c r="G40" s="141">
        <v>669</v>
      </c>
      <c r="H40" s="139"/>
    </row>
    <row r="41" spans="2:8" ht="20.100000000000001" customHeight="1" x14ac:dyDescent="0.2">
      <c r="B41" s="726"/>
      <c r="C41" s="516" t="s">
        <v>58</v>
      </c>
      <c r="D41" s="533">
        <v>115.95308806277662</v>
      </c>
      <c r="E41" s="586">
        <v>351</v>
      </c>
      <c r="F41" s="524">
        <v>422</v>
      </c>
      <c r="G41" s="141">
        <v>28221</v>
      </c>
      <c r="H41" s="139"/>
    </row>
    <row r="42" spans="2:8" s="54" customFormat="1" ht="20.100000000000001" customHeight="1" x14ac:dyDescent="0.2">
      <c r="B42" s="726"/>
      <c r="C42" s="516" t="s">
        <v>59</v>
      </c>
      <c r="D42" s="533">
        <v>395.34783714353125</v>
      </c>
      <c r="E42" s="586">
        <v>698</v>
      </c>
      <c r="F42" s="524">
        <v>353</v>
      </c>
      <c r="G42" s="141">
        <v>259435</v>
      </c>
      <c r="H42" s="140"/>
    </row>
    <row r="43" spans="2:8" ht="20.100000000000001" customHeight="1" x14ac:dyDescent="0.2">
      <c r="B43" s="726"/>
      <c r="C43" s="516" t="s">
        <v>60</v>
      </c>
      <c r="D43" s="517">
        <v>259</v>
      </c>
      <c r="E43" s="587">
        <v>782</v>
      </c>
      <c r="F43" s="524">
        <v>802</v>
      </c>
      <c r="G43" s="569"/>
    </row>
    <row r="44" spans="2:8" ht="20.100000000000001" customHeight="1" x14ac:dyDescent="0.2">
      <c r="B44" s="726"/>
      <c r="C44" s="519" t="s">
        <v>61</v>
      </c>
      <c r="D44" s="535">
        <v>5104.3009252063075</v>
      </c>
      <c r="E44" s="588">
        <v>22897</v>
      </c>
      <c r="F44" s="518">
        <v>30684</v>
      </c>
      <c r="G44" s="150">
        <v>4</v>
      </c>
    </row>
    <row r="45" spans="2:8" ht="20.100000000000001" customHeight="1" x14ac:dyDescent="0.2">
      <c r="B45" s="726"/>
      <c r="C45" s="519" t="s">
        <v>62</v>
      </c>
      <c r="D45" s="535">
        <v>186215.24680966543</v>
      </c>
      <c r="E45" s="588">
        <v>229892</v>
      </c>
      <c r="F45" s="518">
        <v>243485</v>
      </c>
      <c r="G45" s="149">
        <v>85</v>
      </c>
    </row>
    <row r="46" spans="2:8" ht="20.100000000000001" customHeight="1" x14ac:dyDescent="0.2">
      <c r="B46" s="726"/>
      <c r="C46" s="732" t="s">
        <v>63</v>
      </c>
      <c r="D46" s="733"/>
      <c r="E46" s="733"/>
      <c r="F46" s="733"/>
      <c r="G46" s="149">
        <v>89</v>
      </c>
    </row>
    <row r="47" spans="2:8" ht="20.100000000000001" customHeight="1" x14ac:dyDescent="0.2">
      <c r="B47" s="726"/>
      <c r="C47" s="525" t="s">
        <v>64</v>
      </c>
      <c r="D47" s="536">
        <v>4</v>
      </c>
      <c r="E47" s="532">
        <v>4</v>
      </c>
      <c r="F47" s="526">
        <v>4</v>
      </c>
      <c r="G47" s="149">
        <v>11</v>
      </c>
    </row>
    <row r="48" spans="2:8" ht="20.100000000000001" customHeight="1" x14ac:dyDescent="0.2">
      <c r="B48" s="726"/>
      <c r="C48" s="525" t="s">
        <v>65</v>
      </c>
      <c r="D48" s="536">
        <v>92.713966325396328</v>
      </c>
      <c r="E48" s="532">
        <v>86</v>
      </c>
      <c r="F48" s="526">
        <v>83</v>
      </c>
      <c r="G48" s="151" t="s">
        <v>66</v>
      </c>
    </row>
    <row r="49" spans="2:7" ht="20.100000000000001" customHeight="1" x14ac:dyDescent="0.2">
      <c r="B49" s="726"/>
      <c r="C49" s="525" t="s">
        <v>67</v>
      </c>
      <c r="D49" s="536">
        <v>97.258924275720815</v>
      </c>
      <c r="E49" s="532">
        <v>90</v>
      </c>
      <c r="F49" s="526">
        <v>87</v>
      </c>
      <c r="G49" s="144" t="s">
        <v>19</v>
      </c>
    </row>
    <row r="50" spans="2:7" ht="20.100000000000001" customHeight="1" x14ac:dyDescent="0.2">
      <c r="B50" s="726"/>
      <c r="C50" s="525" t="s">
        <v>68</v>
      </c>
      <c r="D50" s="536">
        <v>2.7410757242791841</v>
      </c>
      <c r="E50" s="532">
        <v>10</v>
      </c>
      <c r="F50" s="526">
        <v>13</v>
      </c>
      <c r="G50" s="200" t="s">
        <v>69</v>
      </c>
    </row>
    <row r="51" spans="2:7" ht="20.100000000000001" customHeight="1" x14ac:dyDescent="0.2">
      <c r="B51" s="726"/>
      <c r="C51" s="516" t="s">
        <v>70</v>
      </c>
      <c r="D51" s="537" t="s">
        <v>1173</v>
      </c>
      <c r="E51" s="532" t="s">
        <v>929</v>
      </c>
      <c r="F51" s="527" t="s">
        <v>929</v>
      </c>
      <c r="G51" s="569"/>
    </row>
    <row r="52" spans="2:7" ht="20.100000000000001" customHeight="1" x14ac:dyDescent="0.2">
      <c r="B52" s="726"/>
      <c r="C52" s="528" t="s">
        <v>72</v>
      </c>
      <c r="D52" s="522" t="s">
        <v>69</v>
      </c>
      <c r="E52" s="586" t="s">
        <v>73</v>
      </c>
      <c r="F52" s="529" t="s">
        <v>69</v>
      </c>
      <c r="G52" s="135" t="s">
        <v>71</v>
      </c>
    </row>
    <row r="53" spans="2:7" ht="20.100000000000001" customHeight="1" x14ac:dyDescent="0.2">
      <c r="B53" s="726"/>
      <c r="C53" s="732" t="s">
        <v>74</v>
      </c>
      <c r="D53" s="733"/>
      <c r="E53" s="733"/>
      <c r="F53" s="733"/>
      <c r="G53" s="569"/>
    </row>
    <row r="54" spans="2:7" ht="20.100000000000001" customHeight="1" x14ac:dyDescent="0.2">
      <c r="B54" s="726"/>
      <c r="C54" s="516" t="s">
        <v>76</v>
      </c>
      <c r="D54" s="535">
        <v>192026.94124318799</v>
      </c>
      <c r="E54" s="586" t="s">
        <v>77</v>
      </c>
      <c r="F54" s="530" t="s">
        <v>1187</v>
      </c>
      <c r="G54" s="19" t="s">
        <v>75</v>
      </c>
    </row>
    <row r="55" spans="2:7" ht="20.100000000000001" customHeight="1" x14ac:dyDescent="0.2">
      <c r="B55" s="726"/>
      <c r="C55" s="732" t="s">
        <v>78</v>
      </c>
      <c r="D55" s="733"/>
      <c r="E55" s="733"/>
      <c r="F55" s="733"/>
      <c r="G55" s="19"/>
    </row>
    <row r="56" spans="2:7" ht="20.100000000000001" customHeight="1" x14ac:dyDescent="0.2">
      <c r="B56" s="726"/>
      <c r="C56" s="516" t="s">
        <v>79</v>
      </c>
      <c r="D56" s="533" t="s">
        <v>1174</v>
      </c>
      <c r="E56" s="586" t="s">
        <v>1185</v>
      </c>
      <c r="F56" s="530" t="s">
        <v>1186</v>
      </c>
      <c r="G56" s="135">
        <v>666806</v>
      </c>
    </row>
    <row r="57" spans="2:7" ht="20.100000000000001" customHeight="1" x14ac:dyDescent="0.2">
      <c r="B57" s="726"/>
      <c r="C57" s="516" t="s">
        <v>80</v>
      </c>
      <c r="D57" s="535">
        <v>495829.28</v>
      </c>
      <c r="E57" s="583">
        <v>627632</v>
      </c>
      <c r="F57" s="531">
        <v>680559</v>
      </c>
      <c r="G57" s="124" t="s">
        <v>19</v>
      </c>
    </row>
    <row r="58" spans="2:7" ht="20.100000000000001" customHeight="1" x14ac:dyDescent="0.2">
      <c r="B58" s="726"/>
      <c r="C58" s="516" t="s">
        <v>81</v>
      </c>
      <c r="D58" s="517">
        <v>8</v>
      </c>
      <c r="E58" s="586">
        <v>8</v>
      </c>
      <c r="F58" s="530">
        <v>6</v>
      </c>
      <c r="G58" s="124" t="s">
        <v>19</v>
      </c>
    </row>
    <row r="59" spans="2:7" ht="20.100000000000001" customHeight="1" x14ac:dyDescent="0.2">
      <c r="B59" s="726"/>
      <c r="C59" s="516" t="s">
        <v>82</v>
      </c>
      <c r="D59" s="533">
        <v>565</v>
      </c>
      <c r="E59" s="589" t="s">
        <v>1175</v>
      </c>
      <c r="F59" s="530" t="s">
        <v>83</v>
      </c>
      <c r="G59" s="124"/>
    </row>
    <row r="60" spans="2:7" ht="20.100000000000001" customHeight="1" x14ac:dyDescent="0.2">
      <c r="B60" s="726"/>
      <c r="C60" s="516" t="s">
        <v>84</v>
      </c>
      <c r="D60" s="517" t="s">
        <v>1176</v>
      </c>
      <c r="E60" s="587" t="s">
        <v>1177</v>
      </c>
      <c r="F60" s="530" t="s">
        <v>1178</v>
      </c>
      <c r="G60" s="124" t="s">
        <v>19</v>
      </c>
    </row>
    <row r="61" spans="2:7" ht="20.100000000000001" customHeight="1" x14ac:dyDescent="0.2">
      <c r="B61" s="726"/>
      <c r="C61" s="516" t="s">
        <v>85</v>
      </c>
      <c r="D61" s="517" t="s">
        <v>1179</v>
      </c>
      <c r="E61" s="587" t="s">
        <v>1180</v>
      </c>
      <c r="F61" s="530">
        <v>1366.61</v>
      </c>
      <c r="G61" s="124" t="s">
        <v>19</v>
      </c>
    </row>
    <row r="62" spans="2:7" ht="20.100000000000001" customHeight="1" x14ac:dyDescent="0.2">
      <c r="B62" s="726"/>
      <c r="C62" s="516" t="s">
        <v>86</v>
      </c>
      <c r="D62" s="517" t="s">
        <v>1181</v>
      </c>
      <c r="E62" s="586" t="s">
        <v>1182</v>
      </c>
      <c r="F62" s="530" t="s">
        <v>1183</v>
      </c>
      <c r="G62" s="124"/>
    </row>
    <row r="63" spans="2:7" ht="20.100000000000001" customHeight="1" x14ac:dyDescent="0.2">
      <c r="B63" s="726"/>
      <c r="C63" s="732" t="s">
        <v>87</v>
      </c>
      <c r="D63" s="733"/>
      <c r="E63" s="733"/>
      <c r="F63" s="733"/>
      <c r="G63" s="124" t="s">
        <v>19</v>
      </c>
    </row>
    <row r="64" spans="2:7" ht="20.100000000000001" customHeight="1" x14ac:dyDescent="0.2">
      <c r="B64" s="726"/>
      <c r="C64" s="528" t="s">
        <v>88</v>
      </c>
      <c r="D64" s="517">
        <v>0</v>
      </c>
      <c r="E64" s="586">
        <v>0</v>
      </c>
      <c r="F64" s="532">
        <v>0</v>
      </c>
      <c r="G64" s="569"/>
    </row>
    <row r="65" spans="2:8" ht="20.100000000000001" customHeight="1" x14ac:dyDescent="0.2">
      <c r="B65" s="726"/>
      <c r="C65" s="528" t="s">
        <v>89</v>
      </c>
      <c r="D65" s="517" t="s">
        <v>1184</v>
      </c>
      <c r="E65" s="586" t="s">
        <v>91</v>
      </c>
      <c r="F65" s="532">
        <v>0</v>
      </c>
      <c r="G65" s="203">
        <v>0</v>
      </c>
    </row>
    <row r="66" spans="2:8" ht="20.100000000000001" customHeight="1" x14ac:dyDescent="0.2">
      <c r="B66" s="726"/>
      <c r="C66" s="516" t="s">
        <v>90</v>
      </c>
      <c r="D66" s="517">
        <v>14</v>
      </c>
      <c r="E66" s="586">
        <v>15</v>
      </c>
      <c r="F66" s="527">
        <v>16</v>
      </c>
      <c r="G66" s="203">
        <v>0</v>
      </c>
    </row>
    <row r="67" spans="2:8" ht="20.100000000000001" customHeight="1" x14ac:dyDescent="0.2">
      <c r="B67" s="726"/>
      <c r="C67" s="152" t="s">
        <v>88</v>
      </c>
      <c r="D67" s="138">
        <v>0</v>
      </c>
      <c r="E67" s="357">
        <v>0</v>
      </c>
      <c r="F67" s="203">
        <v>0</v>
      </c>
      <c r="G67" s="151">
        <v>16</v>
      </c>
      <c r="H67" s="20"/>
    </row>
    <row r="68" spans="2:8" ht="16.899999999999999" customHeight="1" x14ac:dyDescent="0.2">
      <c r="B68" s="726"/>
      <c r="C68" s="152" t="s">
        <v>89</v>
      </c>
      <c r="D68" s="138">
        <v>12.2</v>
      </c>
      <c r="E68" s="357" t="s">
        <v>91</v>
      </c>
      <c r="F68" s="203" t="s">
        <v>92</v>
      </c>
    </row>
    <row r="69" spans="2:8" ht="19.5" customHeight="1" x14ac:dyDescent="0.2">
      <c r="B69" s="727"/>
      <c r="C69" s="516" t="s">
        <v>90</v>
      </c>
      <c r="D69" s="138">
        <v>14</v>
      </c>
      <c r="E69" s="357">
        <v>15</v>
      </c>
      <c r="F69" s="527">
        <v>16</v>
      </c>
    </row>
    <row r="70" spans="2:8" x14ac:dyDescent="0.2">
      <c r="C70" s="226" t="s">
        <v>93</v>
      </c>
    </row>
    <row r="71" spans="2:8" x14ac:dyDescent="0.2">
      <c r="B71" s="26"/>
      <c r="C71" s="226" t="s">
        <v>94</v>
      </c>
      <c r="G71" s="712">
        <v>2017</v>
      </c>
    </row>
    <row r="72" spans="2:8" ht="18" customHeight="1" x14ac:dyDescent="0.2">
      <c r="B72" s="1"/>
      <c r="C72" s="226" t="s">
        <v>95</v>
      </c>
      <c r="G72" s="713"/>
    </row>
    <row r="73" spans="2:8" ht="20.25" customHeight="1" x14ac:dyDescent="0.2">
      <c r="B73" s="451"/>
      <c r="G73" s="569"/>
    </row>
    <row r="74" spans="2:8" ht="16.5" customHeight="1" x14ac:dyDescent="0.2">
      <c r="B74" s="451"/>
      <c r="C74" s="716" t="s">
        <v>15</v>
      </c>
      <c r="D74" s="714">
        <v>2020</v>
      </c>
      <c r="E74" s="718">
        <v>2019</v>
      </c>
      <c r="F74" s="712">
        <v>2018</v>
      </c>
      <c r="G74" s="527">
        <v>248</v>
      </c>
    </row>
    <row r="75" spans="2:8" ht="19.5" customHeight="1" x14ac:dyDescent="0.2">
      <c r="B75" s="729" t="s">
        <v>96</v>
      </c>
      <c r="C75" s="717"/>
      <c r="D75" s="715"/>
      <c r="E75" s="712"/>
      <c r="F75" s="713"/>
      <c r="G75" s="191" t="s">
        <v>19</v>
      </c>
    </row>
    <row r="76" spans="2:8" ht="20.25" customHeight="1" x14ac:dyDescent="0.2">
      <c r="B76" s="730"/>
      <c r="C76" s="569" t="s">
        <v>97</v>
      </c>
      <c r="D76" s="569"/>
      <c r="E76" s="569"/>
      <c r="F76" s="569"/>
      <c r="G76" s="191" t="s">
        <v>19</v>
      </c>
    </row>
    <row r="77" spans="2:8" ht="20.25" customHeight="1" x14ac:dyDescent="0.2">
      <c r="B77" s="730"/>
      <c r="C77" s="152" t="s">
        <v>98</v>
      </c>
      <c r="D77" s="123">
        <v>395</v>
      </c>
      <c r="E77" s="194">
        <v>913</v>
      </c>
      <c r="F77" s="527">
        <v>632</v>
      </c>
      <c r="G77" s="191" t="s">
        <v>19</v>
      </c>
    </row>
    <row r="78" spans="2:8" ht="20.25" customHeight="1" x14ac:dyDescent="0.2">
      <c r="B78" s="730"/>
      <c r="C78" s="152" t="s">
        <v>99</v>
      </c>
      <c r="D78" s="123">
        <v>81</v>
      </c>
      <c r="E78" s="194">
        <v>66</v>
      </c>
      <c r="F78" s="199" t="s">
        <v>100</v>
      </c>
      <c r="G78" s="569"/>
    </row>
    <row r="79" spans="2:8" ht="21" customHeight="1" x14ac:dyDescent="0.2">
      <c r="B79" s="730"/>
      <c r="C79" s="152" t="s">
        <v>101</v>
      </c>
      <c r="D79" s="122">
        <v>233</v>
      </c>
      <c r="E79" s="201">
        <v>7613</v>
      </c>
      <c r="F79" s="192" t="s">
        <v>19</v>
      </c>
      <c r="G79" s="527">
        <v>6</v>
      </c>
    </row>
    <row r="80" spans="2:8" ht="15.75" customHeight="1" x14ac:dyDescent="0.2">
      <c r="B80" s="730"/>
      <c r="C80" s="152" t="s">
        <v>102</v>
      </c>
      <c r="D80" s="122">
        <v>78</v>
      </c>
      <c r="E80" s="205">
        <v>75</v>
      </c>
      <c r="F80" s="190" t="s">
        <v>19</v>
      </c>
      <c r="G80" s="527">
        <v>4</v>
      </c>
    </row>
    <row r="81" spans="2:7" ht="17.25" customHeight="1" x14ac:dyDescent="0.2">
      <c r="B81" s="730"/>
      <c r="C81" s="584" t="s">
        <v>103</v>
      </c>
      <c r="D81" s="569"/>
      <c r="E81" s="585"/>
      <c r="F81" s="569"/>
      <c r="G81" s="527">
        <v>1</v>
      </c>
    </row>
    <row r="82" spans="2:7" ht="18" customHeight="1" x14ac:dyDescent="0.2">
      <c r="B82" s="730"/>
      <c r="C82" s="152" t="s">
        <v>104</v>
      </c>
      <c r="D82" s="123">
        <v>1</v>
      </c>
      <c r="E82" s="194">
        <v>1</v>
      </c>
      <c r="F82" s="527">
        <v>11</v>
      </c>
      <c r="G82" s="527">
        <v>1</v>
      </c>
    </row>
    <row r="83" spans="2:7" ht="20.25" customHeight="1" x14ac:dyDescent="0.2">
      <c r="B83" s="730"/>
      <c r="C83" s="152" t="s">
        <v>105</v>
      </c>
      <c r="D83" s="123">
        <v>0</v>
      </c>
      <c r="E83" s="194">
        <v>1</v>
      </c>
      <c r="F83" s="527">
        <v>3</v>
      </c>
      <c r="G83" s="527">
        <v>0</v>
      </c>
    </row>
    <row r="84" spans="2:7" ht="21" customHeight="1" x14ac:dyDescent="0.2">
      <c r="B84" s="730"/>
      <c r="C84" s="152" t="s">
        <v>106</v>
      </c>
      <c r="D84" s="123">
        <v>1</v>
      </c>
      <c r="E84" s="194">
        <v>0</v>
      </c>
      <c r="F84" s="527">
        <v>8</v>
      </c>
      <c r="G84" s="569"/>
    </row>
    <row r="85" spans="2:7" ht="18" customHeight="1" x14ac:dyDescent="0.2">
      <c r="B85" s="730"/>
      <c r="C85" s="152" t="s">
        <v>107</v>
      </c>
      <c r="D85" s="123">
        <v>0</v>
      </c>
      <c r="E85" s="194">
        <v>0</v>
      </c>
      <c r="F85" s="527">
        <v>0</v>
      </c>
      <c r="G85" s="202" t="s">
        <v>19</v>
      </c>
    </row>
    <row r="86" spans="2:7" ht="18" customHeight="1" x14ac:dyDescent="0.2">
      <c r="B86" s="730"/>
      <c r="C86" s="152" t="s">
        <v>108</v>
      </c>
      <c r="D86" s="123">
        <v>0</v>
      </c>
      <c r="E86" s="194">
        <v>0</v>
      </c>
      <c r="F86" s="527">
        <v>0</v>
      </c>
      <c r="G86" s="202"/>
    </row>
    <row r="87" spans="2:7" ht="20.25" customHeight="1" x14ac:dyDescent="0.2">
      <c r="B87" s="730"/>
      <c r="C87" s="584" t="s">
        <v>109</v>
      </c>
      <c r="D87" s="569"/>
      <c r="E87" s="585"/>
      <c r="F87" s="569"/>
      <c r="G87" s="202" t="s">
        <v>19</v>
      </c>
    </row>
    <row r="88" spans="2:7" ht="17.25" customHeight="1" x14ac:dyDescent="0.2">
      <c r="B88" s="730"/>
      <c r="C88" s="152" t="s">
        <v>110</v>
      </c>
      <c r="D88" s="123">
        <v>282</v>
      </c>
      <c r="E88" s="194">
        <v>413</v>
      </c>
      <c r="F88" s="527">
        <v>319</v>
      </c>
      <c r="G88" s="202" t="s">
        <v>19</v>
      </c>
    </row>
    <row r="89" spans="2:7" ht="21.75" customHeight="1" x14ac:dyDescent="0.2">
      <c r="B89" s="730"/>
      <c r="C89" s="152" t="s">
        <v>111</v>
      </c>
      <c r="D89" s="123">
        <v>0</v>
      </c>
      <c r="E89" s="194"/>
      <c r="F89" s="527"/>
      <c r="G89" s="202" t="s">
        <v>19</v>
      </c>
    </row>
    <row r="90" spans="2:7" ht="17.25" customHeight="1" x14ac:dyDescent="0.2">
      <c r="B90" s="730"/>
      <c r="C90" s="152" t="s">
        <v>112</v>
      </c>
      <c r="D90" s="123">
        <v>92</v>
      </c>
      <c r="E90" s="194">
        <v>91</v>
      </c>
      <c r="F90" s="527">
        <v>95</v>
      </c>
      <c r="G90" s="202" t="s">
        <v>19</v>
      </c>
    </row>
    <row r="91" spans="2:7" ht="16.5" customHeight="1" x14ac:dyDescent="0.2">
      <c r="B91" s="730"/>
      <c r="C91" s="152" t="s">
        <v>113</v>
      </c>
      <c r="D91" s="123">
        <v>5</v>
      </c>
      <c r="E91" s="194">
        <v>7</v>
      </c>
      <c r="F91" s="527">
        <v>4</v>
      </c>
      <c r="G91" s="202" t="s">
        <v>19</v>
      </c>
    </row>
    <row r="92" spans="2:7" ht="17.25" customHeight="1" x14ac:dyDescent="0.2">
      <c r="B92" s="730"/>
      <c r="C92" s="152" t="s">
        <v>114</v>
      </c>
      <c r="D92" s="123">
        <v>3</v>
      </c>
      <c r="E92" s="194">
        <v>2</v>
      </c>
      <c r="F92" s="527">
        <v>1</v>
      </c>
      <c r="G92" s="202" t="s">
        <v>19</v>
      </c>
    </row>
    <row r="93" spans="2:7" ht="22.5" customHeight="1" x14ac:dyDescent="0.2">
      <c r="B93" s="730"/>
      <c r="C93" s="152" t="s">
        <v>115</v>
      </c>
      <c r="D93" s="123">
        <v>80</v>
      </c>
      <c r="E93" s="194">
        <v>80</v>
      </c>
      <c r="F93" s="527">
        <v>82</v>
      </c>
    </row>
    <row r="94" spans="2:7" ht="17.25" customHeight="1" x14ac:dyDescent="0.2">
      <c r="B94" s="730"/>
      <c r="C94" s="152" t="s">
        <v>116</v>
      </c>
      <c r="D94" s="123">
        <v>15</v>
      </c>
      <c r="E94" s="194">
        <v>13</v>
      </c>
      <c r="F94" s="527">
        <v>14</v>
      </c>
    </row>
    <row r="95" spans="2:7" ht="20.25" customHeight="1" x14ac:dyDescent="0.2">
      <c r="B95" s="731"/>
      <c r="C95" s="152" t="s">
        <v>117</v>
      </c>
      <c r="D95" s="123">
        <v>5</v>
      </c>
      <c r="E95" s="194">
        <v>7</v>
      </c>
      <c r="F95" s="527">
        <v>4</v>
      </c>
    </row>
    <row r="96" spans="2:7"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8.75" customHeight="1" x14ac:dyDescent="0.2"/>
    <row r="105" ht="12.75" customHeight="1" x14ac:dyDescent="0.2"/>
    <row r="106" ht="12" customHeight="1" x14ac:dyDescent="0.2"/>
    <row r="107" ht="12.75" customHeight="1" x14ac:dyDescent="0.2"/>
    <row r="108" ht="18.75" hidden="1" customHeight="1" x14ac:dyDescent="0.2"/>
    <row r="109" ht="12.75" hidden="1" customHeight="1" x14ac:dyDescent="0.2"/>
    <row r="110" ht="12.75" customHeight="1" x14ac:dyDescent="0.2"/>
    <row r="111" ht="12.75" customHeight="1" x14ac:dyDescent="0.2"/>
  </sheetData>
  <mergeCells count="22">
    <mergeCell ref="B7:B22"/>
    <mergeCell ref="B29:B69"/>
    <mergeCell ref="B75:B95"/>
    <mergeCell ref="F74:F75"/>
    <mergeCell ref="C30:F30"/>
    <mergeCell ref="C39:F39"/>
    <mergeCell ref="C46:F46"/>
    <mergeCell ref="C53:F53"/>
    <mergeCell ref="C55:F55"/>
    <mergeCell ref="C63:F63"/>
    <mergeCell ref="G71:G72"/>
    <mergeCell ref="D74:D75"/>
    <mergeCell ref="C74:C75"/>
    <mergeCell ref="E74:E75"/>
    <mergeCell ref="F4:F5"/>
    <mergeCell ref="G4:G5"/>
    <mergeCell ref="C6:G6"/>
    <mergeCell ref="C14:G14"/>
    <mergeCell ref="D4:D5"/>
    <mergeCell ref="C11:G11"/>
    <mergeCell ref="C4:C5"/>
    <mergeCell ref="E4:E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E578-66ED-480D-9865-1A98BFF8433D}">
  <dimension ref="B2:XEN32"/>
  <sheetViews>
    <sheetView showGridLines="0" topLeftCell="B1" zoomScaleNormal="100" workbookViewId="0">
      <selection activeCell="G12" sqref="G12"/>
    </sheetView>
  </sheetViews>
  <sheetFormatPr defaultColWidth="8.85546875" defaultRowHeight="15" x14ac:dyDescent="0.25"/>
  <cols>
    <col min="1" max="1" width="8.85546875" hidden="1"/>
    <col min="3" max="3" width="99.140625" customWidth="1"/>
    <col min="4" max="4" width="23.5703125" bestFit="1" customWidth="1"/>
    <col min="5" max="5" width="19.5703125" bestFit="1" customWidth="1"/>
    <col min="6" max="6" width="20.7109375" customWidth="1"/>
    <col min="7" max="7" width="22.85546875" bestFit="1" customWidth="1"/>
    <col min="8" max="8" width="24" customWidth="1"/>
    <col min="9" max="9" width="24.28515625" customWidth="1"/>
    <col min="10" max="10" width="10" customWidth="1"/>
    <col min="11" max="12" width="8.85546875" hidden="1"/>
    <col min="13" max="13" width="26.28515625" hidden="1" customWidth="1"/>
    <col min="14" max="14" width="49.42578125" hidden="1" customWidth="1"/>
    <col min="15" max="16365" width="0" hidden="1" customWidth="1"/>
    <col min="16366" max="16366" width="8.85546875" hidden="1"/>
    <col min="16367" max="16368" width="0" hidden="1"/>
    <col min="16369" max="16384" width="8.85546875" hidden="1"/>
  </cols>
  <sheetData>
    <row r="2" spans="3:9" ht="21" x14ac:dyDescent="0.35">
      <c r="C2" s="88" t="s">
        <v>118</v>
      </c>
    </row>
    <row r="4" spans="3:9" ht="15.75" x14ac:dyDescent="0.25">
      <c r="C4" s="734" t="s">
        <v>119</v>
      </c>
      <c r="D4" s="734"/>
      <c r="E4" s="734"/>
      <c r="F4" s="734"/>
      <c r="G4" s="734"/>
      <c r="H4" s="734"/>
      <c r="I4" s="734"/>
    </row>
    <row r="5" spans="3:9" ht="15.75" x14ac:dyDescent="0.25">
      <c r="C5" s="568"/>
      <c r="D5" s="568"/>
      <c r="E5" s="568"/>
      <c r="F5" s="568"/>
      <c r="G5" s="568"/>
      <c r="H5" s="568"/>
      <c r="I5" s="568"/>
    </row>
    <row r="6" spans="3:9" ht="15.75" x14ac:dyDescent="0.25">
      <c r="C6" s="568"/>
      <c r="D6" s="736">
        <v>2020</v>
      </c>
      <c r="E6" s="738"/>
      <c r="F6" s="738"/>
      <c r="G6" s="737"/>
      <c r="H6" s="736">
        <v>2019</v>
      </c>
      <c r="I6" s="737"/>
    </row>
    <row r="7" spans="3:9" ht="39" thickBot="1" x14ac:dyDescent="0.3">
      <c r="C7" s="234" t="s">
        <v>120</v>
      </c>
      <c r="D7" s="324" t="s">
        <v>121</v>
      </c>
      <c r="E7" s="324" t="s">
        <v>122</v>
      </c>
      <c r="F7" s="324" t="s">
        <v>123</v>
      </c>
      <c r="G7" s="324" t="s">
        <v>124</v>
      </c>
      <c r="H7" s="324" t="s">
        <v>123</v>
      </c>
      <c r="I7" s="324" t="s">
        <v>124</v>
      </c>
    </row>
    <row r="8" spans="3:9" ht="27.75" customHeight="1" x14ac:dyDescent="0.25">
      <c r="C8" s="735" t="s">
        <v>125</v>
      </c>
      <c r="D8" s="735"/>
      <c r="E8" s="735"/>
      <c r="F8" s="735"/>
      <c r="G8" s="735"/>
      <c r="H8" s="735"/>
      <c r="I8" s="735"/>
    </row>
    <row r="9" spans="3:9" x14ac:dyDescent="0.25">
      <c r="C9" s="230" t="s">
        <v>126</v>
      </c>
      <c r="D9" s="506" t="s">
        <v>127</v>
      </c>
      <c r="E9" s="507" t="s">
        <v>128</v>
      </c>
      <c r="F9" s="508" t="s">
        <v>129</v>
      </c>
      <c r="G9" s="320" t="s">
        <v>130</v>
      </c>
      <c r="H9" s="319">
        <v>4076</v>
      </c>
      <c r="I9" s="236" t="s">
        <v>131</v>
      </c>
    </row>
    <row r="10" spans="3:9" ht="15" customHeight="1" x14ac:dyDescent="0.25">
      <c r="C10" s="232" t="s">
        <v>132</v>
      </c>
      <c r="D10" s="509" t="s">
        <v>133</v>
      </c>
      <c r="E10" s="509" t="s">
        <v>134</v>
      </c>
      <c r="F10" s="510" t="s">
        <v>135</v>
      </c>
      <c r="G10" s="322" t="s">
        <v>136</v>
      </c>
      <c r="H10" s="321">
        <v>5398</v>
      </c>
      <c r="I10" s="237" t="s">
        <v>137</v>
      </c>
    </row>
    <row r="11" spans="3:9" x14ac:dyDescent="0.25">
      <c r="C11" s="233" t="s">
        <v>138</v>
      </c>
      <c r="D11" s="506" t="s">
        <v>139</v>
      </c>
      <c r="E11" s="506" t="s">
        <v>140</v>
      </c>
      <c r="F11" s="503" t="s">
        <v>141</v>
      </c>
      <c r="G11" s="322" t="s">
        <v>142</v>
      </c>
      <c r="H11" s="323">
        <v>11609</v>
      </c>
      <c r="I11" s="237" t="s">
        <v>143</v>
      </c>
    </row>
    <row r="12" spans="3:9" x14ac:dyDescent="0.25">
      <c r="C12" s="230" t="s">
        <v>144</v>
      </c>
      <c r="D12" s="506" t="s">
        <v>145</v>
      </c>
      <c r="E12" s="506" t="s">
        <v>146</v>
      </c>
      <c r="F12" s="503" t="s">
        <v>147</v>
      </c>
      <c r="G12" s="322" t="s">
        <v>148</v>
      </c>
      <c r="H12" s="323">
        <v>11992</v>
      </c>
      <c r="I12" s="237" t="s">
        <v>149</v>
      </c>
    </row>
    <row r="13" spans="3:9" x14ac:dyDescent="0.25">
      <c r="C13" s="230" t="s">
        <v>150</v>
      </c>
      <c r="D13" s="506" t="s">
        <v>151</v>
      </c>
      <c r="E13" s="506" t="s">
        <v>152</v>
      </c>
      <c r="F13" s="503" t="s">
        <v>153</v>
      </c>
      <c r="G13" s="322" t="s">
        <v>154</v>
      </c>
      <c r="H13" s="590">
        <v>10877</v>
      </c>
      <c r="I13" s="237" t="s">
        <v>155</v>
      </c>
    </row>
    <row r="14" spans="3:9" x14ac:dyDescent="0.25">
      <c r="C14" s="231" t="s">
        <v>156</v>
      </c>
      <c r="D14" s="511" t="s">
        <v>157</v>
      </c>
      <c r="E14" s="511" t="s">
        <v>158</v>
      </c>
      <c r="F14" s="503" t="s">
        <v>159</v>
      </c>
      <c r="G14" s="322" t="s">
        <v>160</v>
      </c>
      <c r="H14" s="323">
        <v>23430</v>
      </c>
      <c r="I14" s="318" t="s">
        <v>161</v>
      </c>
    </row>
    <row r="15" spans="3:9" ht="25.5" customHeight="1" x14ac:dyDescent="0.25">
      <c r="C15" s="505" t="s">
        <v>162</v>
      </c>
      <c r="D15" s="505"/>
      <c r="E15" s="505"/>
      <c r="F15" s="505"/>
      <c r="G15" s="505"/>
      <c r="H15" s="505"/>
      <c r="I15" s="505"/>
    </row>
    <row r="16" spans="3:9" s="1" customFormat="1" ht="13.5" customHeight="1" x14ac:dyDescent="0.2">
      <c r="C16" s="499" t="s">
        <v>163</v>
      </c>
      <c r="D16" s="502" t="s">
        <v>164</v>
      </c>
      <c r="E16" s="502" t="s">
        <v>165</v>
      </c>
      <c r="F16" s="503" t="s">
        <v>166</v>
      </c>
      <c r="G16" s="512" t="s">
        <v>167</v>
      </c>
      <c r="H16" s="500">
        <v>110879</v>
      </c>
      <c r="I16" s="501" t="s">
        <v>168</v>
      </c>
    </row>
    <row r="17" spans="2:9" ht="27.75" customHeight="1" x14ac:dyDescent="0.25">
      <c r="C17" s="505" t="s">
        <v>169</v>
      </c>
      <c r="D17" s="505"/>
      <c r="E17" s="505"/>
      <c r="F17" s="505"/>
      <c r="G17" s="505"/>
      <c r="H17" s="505"/>
      <c r="I17" s="505"/>
    </row>
    <row r="18" spans="2:9" s="1" customFormat="1" ht="12.75" customHeight="1" x14ac:dyDescent="0.2">
      <c r="C18" s="231" t="s">
        <v>170</v>
      </c>
      <c r="D18" s="502" t="s">
        <v>171</v>
      </c>
      <c r="E18" s="502" t="s">
        <v>172</v>
      </c>
      <c r="F18" s="503" t="s">
        <v>173</v>
      </c>
      <c r="G18" s="322" t="s">
        <v>174</v>
      </c>
      <c r="H18" s="238">
        <v>12307</v>
      </c>
      <c r="I18" s="318" t="s">
        <v>175</v>
      </c>
    </row>
    <row r="20" spans="2:9" x14ac:dyDescent="0.25">
      <c r="B20" s="226"/>
      <c r="C20" s="325" t="s">
        <v>176</v>
      </c>
      <c r="D20" s="325"/>
      <c r="E20" s="325"/>
      <c r="F20" s="325"/>
      <c r="G20" s="325"/>
      <c r="H20" s="326"/>
      <c r="I20" s="326"/>
    </row>
    <row r="21" spans="2:9" x14ac:dyDescent="0.25">
      <c r="B21" s="226"/>
      <c r="C21" s="325" t="s">
        <v>177</v>
      </c>
      <c r="D21" s="325"/>
      <c r="E21" s="325"/>
      <c r="F21" s="325"/>
      <c r="G21" s="325"/>
      <c r="H21" s="326"/>
      <c r="I21" s="326"/>
    </row>
    <row r="22" spans="2:9" x14ac:dyDescent="0.25">
      <c r="B22" s="226"/>
      <c r="C22" s="325" t="s">
        <v>178</v>
      </c>
      <c r="D22" s="325"/>
      <c r="E22" s="325"/>
      <c r="F22" s="325"/>
      <c r="G22" s="325"/>
      <c r="H22" s="326"/>
      <c r="I22" s="326"/>
    </row>
    <row r="23" spans="2:9" x14ac:dyDescent="0.25">
      <c r="B23" s="226"/>
      <c r="C23" s="325" t="s">
        <v>179</v>
      </c>
      <c r="D23" s="325"/>
      <c r="E23" s="325"/>
      <c r="F23" s="325"/>
      <c r="G23" s="325"/>
      <c r="H23" s="326"/>
      <c r="I23" s="326"/>
    </row>
    <row r="24" spans="2:9" x14ac:dyDescent="0.25">
      <c r="B24" s="226"/>
      <c r="C24" s="325"/>
      <c r="D24" s="325"/>
      <c r="E24" s="325"/>
      <c r="F24" s="325"/>
      <c r="G24" s="325"/>
      <c r="H24" s="326"/>
      <c r="I24" s="326"/>
    </row>
    <row r="25" spans="2:9" x14ac:dyDescent="0.25">
      <c r="C25" s="327" t="s">
        <v>180</v>
      </c>
      <c r="D25" s="326"/>
      <c r="E25" s="326"/>
      <c r="F25" s="326"/>
      <c r="G25" s="326"/>
      <c r="H25" s="326"/>
      <c r="I25" s="326"/>
    </row>
    <row r="26" spans="2:9" ht="15" customHeight="1" x14ac:dyDescent="0.25">
      <c r="C26" s="504" t="s">
        <v>181</v>
      </c>
      <c r="D26" s="504"/>
      <c r="E26" s="504"/>
      <c r="F26" s="504"/>
      <c r="G26" s="504"/>
      <c r="H26" s="504"/>
      <c r="I26" s="504"/>
    </row>
    <row r="27" spans="2:9" x14ac:dyDescent="0.25">
      <c r="C27" s="328" t="s">
        <v>182</v>
      </c>
      <c r="D27" s="328"/>
      <c r="E27" s="328"/>
      <c r="F27" s="328"/>
      <c r="G27" s="328"/>
      <c r="H27" s="328"/>
      <c r="I27" s="328"/>
    </row>
    <row r="28" spans="2:9" x14ac:dyDescent="0.25">
      <c r="C28" s="328" t="s">
        <v>183</v>
      </c>
      <c r="D28" s="328"/>
      <c r="E28" s="328"/>
      <c r="F28" s="328"/>
      <c r="G28" s="328"/>
      <c r="H28" s="328"/>
      <c r="I28" s="328"/>
    </row>
    <row r="29" spans="2:9" x14ac:dyDescent="0.25">
      <c r="C29" s="328" t="s">
        <v>184</v>
      </c>
      <c r="D29" s="328"/>
      <c r="E29" s="328"/>
      <c r="F29" s="328"/>
      <c r="G29" s="328"/>
      <c r="H29" s="328"/>
      <c r="I29" s="328"/>
    </row>
    <row r="30" spans="2:9" x14ac:dyDescent="0.25">
      <c r="H30" s="498"/>
    </row>
    <row r="31" spans="2:9" x14ac:dyDescent="0.25">
      <c r="H31" s="498"/>
    </row>
    <row r="32" spans="2:9" x14ac:dyDescent="0.25">
      <c r="H32" s="498"/>
    </row>
  </sheetData>
  <mergeCells count="4">
    <mergeCell ref="C4:I4"/>
    <mergeCell ref="C8:I8"/>
    <mergeCell ref="H6:I6"/>
    <mergeCell ref="D6:G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FE16-9C9A-441B-8A92-49D389DB253E}">
  <dimension ref="B1:G399"/>
  <sheetViews>
    <sheetView showGridLines="0" topLeftCell="A82" zoomScaleNormal="100" workbookViewId="0">
      <selection activeCell="B234" sqref="B234:B251"/>
    </sheetView>
  </sheetViews>
  <sheetFormatPr defaultColWidth="0" defaultRowHeight="0" customHeight="1" zeroHeight="1" x14ac:dyDescent="0.2"/>
  <cols>
    <col min="1" max="1" width="3.42578125" style="1" customWidth="1"/>
    <col min="2" max="2" width="14.5703125" style="5" customWidth="1"/>
    <col min="3" max="3" width="75.5703125" style="10" customWidth="1"/>
    <col min="4" max="4" width="17.140625" style="1" customWidth="1"/>
    <col min="5" max="5" width="14.5703125" style="1" customWidth="1"/>
    <col min="6" max="6" width="14.42578125" style="1" customWidth="1"/>
    <col min="7" max="7" width="7.85546875" style="1" customWidth="1"/>
    <col min="8" max="16384" width="0" style="1" hidden="1"/>
  </cols>
  <sheetData>
    <row r="1" spans="2:6" ht="12.75" hidden="1" x14ac:dyDescent="0.2"/>
    <row r="2" spans="2:6" ht="21" hidden="1" x14ac:dyDescent="0.35">
      <c r="B2" s="82" t="s">
        <v>185</v>
      </c>
      <c r="C2" s="83"/>
      <c r="D2" s="48"/>
      <c r="E2" s="48"/>
      <c r="F2" s="48"/>
    </row>
    <row r="3" spans="2:6" ht="21" hidden="1" x14ac:dyDescent="0.35">
      <c r="B3" s="46"/>
      <c r="C3" s="47"/>
      <c r="D3" s="48"/>
      <c r="E3" s="48"/>
      <c r="F3" s="48"/>
    </row>
    <row r="4" spans="2:6" ht="13.15" customHeight="1" x14ac:dyDescent="0.2">
      <c r="C4" s="723" t="s">
        <v>15</v>
      </c>
      <c r="D4" s="714">
        <v>2020</v>
      </c>
      <c r="E4" s="718">
        <v>2019</v>
      </c>
      <c r="F4" s="712">
        <v>2018</v>
      </c>
    </row>
    <row r="5" spans="2:6" ht="18.600000000000001" customHeight="1" x14ac:dyDescent="0.2">
      <c r="C5" s="745"/>
      <c r="D5" s="715"/>
      <c r="E5" s="712"/>
      <c r="F5" s="713"/>
    </row>
    <row r="6" spans="2:6" ht="20.100000000000001" customHeight="1" x14ac:dyDescent="0.2">
      <c r="B6" s="729" t="s">
        <v>186</v>
      </c>
      <c r="C6" s="584" t="s">
        <v>187</v>
      </c>
      <c r="D6" s="176">
        <v>47460</v>
      </c>
      <c r="E6" s="246">
        <v>48614</v>
      </c>
      <c r="F6" s="153">
        <v>52147</v>
      </c>
    </row>
    <row r="7" spans="2:6" ht="20.100000000000001" customHeight="1" x14ac:dyDescent="0.2">
      <c r="B7" s="730"/>
      <c r="C7" s="117" t="s">
        <v>188</v>
      </c>
      <c r="D7" s="176">
        <v>44500</v>
      </c>
      <c r="E7" s="246">
        <v>44996</v>
      </c>
      <c r="F7" s="153">
        <v>47419</v>
      </c>
    </row>
    <row r="8" spans="2:6" ht="20.100000000000001" customHeight="1" x14ac:dyDescent="0.2">
      <c r="B8" s="730"/>
      <c r="C8" s="117" t="s">
        <v>189</v>
      </c>
      <c r="D8" s="176">
        <v>3010</v>
      </c>
      <c r="E8" s="246">
        <v>3618</v>
      </c>
      <c r="F8" s="153">
        <v>4728</v>
      </c>
    </row>
    <row r="9" spans="2:6" ht="20.100000000000001" customHeight="1" x14ac:dyDescent="0.2">
      <c r="B9" s="730"/>
      <c r="C9" s="584" t="s">
        <v>190</v>
      </c>
      <c r="D9" s="176">
        <v>44450</v>
      </c>
      <c r="E9" s="246">
        <v>44996</v>
      </c>
      <c r="F9" s="153">
        <v>47419</v>
      </c>
    </row>
    <row r="10" spans="2:6" ht="20.100000000000001" customHeight="1" x14ac:dyDescent="0.2">
      <c r="B10" s="730"/>
      <c r="C10" s="591" t="s">
        <v>191</v>
      </c>
      <c r="D10" s="176">
        <v>29581</v>
      </c>
      <c r="E10" s="246">
        <v>30102</v>
      </c>
      <c r="F10" s="153">
        <v>32162</v>
      </c>
    </row>
    <row r="11" spans="2:6" ht="20.100000000000001" customHeight="1" x14ac:dyDescent="0.2">
      <c r="B11" s="730"/>
      <c r="C11" s="591" t="s">
        <v>192</v>
      </c>
      <c r="D11" s="113">
        <v>14247</v>
      </c>
      <c r="E11" s="248">
        <v>14274</v>
      </c>
      <c r="F11" s="153">
        <v>14618</v>
      </c>
    </row>
    <row r="12" spans="2:6" ht="20.100000000000001" customHeight="1" x14ac:dyDescent="0.2">
      <c r="B12" s="730"/>
      <c r="C12" s="117" t="s">
        <v>193</v>
      </c>
      <c r="D12" s="112">
        <v>622</v>
      </c>
      <c r="E12" s="242">
        <v>620</v>
      </c>
      <c r="F12" s="13">
        <v>639</v>
      </c>
    </row>
    <row r="13" spans="2:6" ht="20.100000000000001" customHeight="1" x14ac:dyDescent="0.2">
      <c r="B13" s="730"/>
      <c r="C13" s="744" t="s">
        <v>194</v>
      </c>
      <c r="D13" s="744"/>
      <c r="E13" s="744"/>
      <c r="F13" s="744"/>
    </row>
    <row r="14" spans="2:6" ht="20.100000000000001" customHeight="1" x14ac:dyDescent="0.2">
      <c r="B14" s="730"/>
      <c r="C14" s="117" t="s">
        <v>195</v>
      </c>
      <c r="D14" s="113">
        <v>83</v>
      </c>
      <c r="E14" s="248">
        <v>82</v>
      </c>
      <c r="F14" s="179">
        <v>81</v>
      </c>
    </row>
    <row r="15" spans="2:6" ht="20.100000000000001" customHeight="1" x14ac:dyDescent="0.2">
      <c r="B15" s="730"/>
      <c r="C15" s="592" t="s">
        <v>196</v>
      </c>
      <c r="D15" s="112" t="s">
        <v>1188</v>
      </c>
      <c r="E15" s="250" t="s">
        <v>197</v>
      </c>
      <c r="F15" s="178" t="s">
        <v>198</v>
      </c>
    </row>
    <row r="16" spans="2:6" ht="20.100000000000001" customHeight="1" x14ac:dyDescent="0.2">
      <c r="B16" s="730"/>
      <c r="C16" s="117" t="s">
        <v>199</v>
      </c>
      <c r="D16" s="177" t="s">
        <v>200</v>
      </c>
      <c r="E16" s="250" t="s">
        <v>200</v>
      </c>
      <c r="F16" s="178" t="s">
        <v>200</v>
      </c>
    </row>
    <row r="17" spans="2:7" ht="20.100000000000001" customHeight="1" x14ac:dyDescent="0.2">
      <c r="B17" s="730"/>
      <c r="C17" s="746" t="s">
        <v>201</v>
      </c>
      <c r="D17" s="746"/>
      <c r="E17" s="746"/>
      <c r="F17" s="746"/>
    </row>
    <row r="18" spans="2:7" ht="20.100000000000001" customHeight="1" x14ac:dyDescent="0.2">
      <c r="B18" s="730"/>
      <c r="C18" s="117" t="s">
        <v>202</v>
      </c>
      <c r="D18" s="177" t="s">
        <v>203</v>
      </c>
      <c r="E18" s="247" t="s">
        <v>204</v>
      </c>
      <c r="F18" s="172" t="s">
        <v>205</v>
      </c>
      <c r="G18" s="20"/>
    </row>
    <row r="19" spans="2:7" ht="20.100000000000001" customHeight="1" x14ac:dyDescent="0.2">
      <c r="B19" s="730"/>
      <c r="C19" s="117" t="s">
        <v>206</v>
      </c>
      <c r="D19" s="177" t="s">
        <v>207</v>
      </c>
      <c r="E19" s="247" t="s">
        <v>208</v>
      </c>
      <c r="F19" s="172" t="s">
        <v>209</v>
      </c>
      <c r="G19" s="20"/>
    </row>
    <row r="20" spans="2:7" ht="20.100000000000001" customHeight="1" x14ac:dyDescent="0.2">
      <c r="B20" s="730"/>
      <c r="C20" s="117" t="s">
        <v>211</v>
      </c>
      <c r="D20" s="177" t="s">
        <v>212</v>
      </c>
      <c r="E20" s="247" t="s">
        <v>205</v>
      </c>
      <c r="F20" s="172" t="s">
        <v>213</v>
      </c>
      <c r="G20" s="20"/>
    </row>
    <row r="21" spans="2:7" ht="20.100000000000001" customHeight="1" x14ac:dyDescent="0.2">
      <c r="B21" s="730"/>
      <c r="C21" s="746" t="s">
        <v>214</v>
      </c>
      <c r="D21" s="746"/>
      <c r="E21" s="746"/>
      <c r="F21" s="746"/>
    </row>
    <row r="22" spans="2:7" ht="20.100000000000001" customHeight="1" x14ac:dyDescent="0.2">
      <c r="B22" s="730"/>
      <c r="C22" s="117" t="s">
        <v>202</v>
      </c>
      <c r="D22" s="177" t="s">
        <v>215</v>
      </c>
      <c r="E22" s="250" t="s">
        <v>216</v>
      </c>
      <c r="F22" s="172" t="s">
        <v>217</v>
      </c>
      <c r="G22" s="20"/>
    </row>
    <row r="23" spans="2:7" ht="20.100000000000001" customHeight="1" x14ac:dyDescent="0.2">
      <c r="B23" s="730"/>
      <c r="C23" s="117" t="s">
        <v>206</v>
      </c>
      <c r="D23" s="177" t="s">
        <v>219</v>
      </c>
      <c r="E23" s="250" t="s">
        <v>220</v>
      </c>
      <c r="F23" s="172" t="s">
        <v>221</v>
      </c>
      <c r="G23" s="20"/>
    </row>
    <row r="24" spans="2:7" ht="20.100000000000001" customHeight="1" x14ac:dyDescent="0.2">
      <c r="B24" s="730"/>
      <c r="C24" s="117" t="s">
        <v>211</v>
      </c>
      <c r="D24" s="177" t="s">
        <v>223</v>
      </c>
      <c r="E24" s="250" t="s">
        <v>224</v>
      </c>
      <c r="F24" s="172" t="s">
        <v>225</v>
      </c>
      <c r="G24" s="20"/>
    </row>
    <row r="25" spans="2:7" ht="20.100000000000001" customHeight="1" x14ac:dyDescent="0.2">
      <c r="B25" s="730"/>
      <c r="C25" s="746" t="s">
        <v>227</v>
      </c>
      <c r="D25" s="746"/>
      <c r="E25" s="746"/>
      <c r="F25" s="746"/>
    </row>
    <row r="26" spans="2:7" ht="20.100000000000001" customHeight="1" x14ac:dyDescent="0.2">
      <c r="B26" s="730"/>
      <c r="C26" s="117" t="s">
        <v>202</v>
      </c>
      <c r="D26" s="177" t="s">
        <v>228</v>
      </c>
      <c r="E26" s="247" t="s">
        <v>229</v>
      </c>
      <c r="F26" s="171" t="s">
        <v>230</v>
      </c>
      <c r="G26" s="20"/>
    </row>
    <row r="27" spans="2:7" ht="20.100000000000001" customHeight="1" x14ac:dyDescent="0.2">
      <c r="B27" s="730"/>
      <c r="C27" s="117" t="s">
        <v>206</v>
      </c>
      <c r="D27" s="177" t="s">
        <v>232</v>
      </c>
      <c r="E27" s="247" t="s">
        <v>233</v>
      </c>
      <c r="F27" s="172" t="s">
        <v>234</v>
      </c>
      <c r="G27" s="20"/>
    </row>
    <row r="28" spans="2:7" ht="20.100000000000001" customHeight="1" x14ac:dyDescent="0.2">
      <c r="B28" s="730"/>
      <c r="C28" s="117" t="s">
        <v>211</v>
      </c>
      <c r="D28" s="177" t="s">
        <v>236</v>
      </c>
      <c r="E28" s="247" t="s">
        <v>232</v>
      </c>
      <c r="F28" s="172" t="s">
        <v>237</v>
      </c>
      <c r="G28" s="20"/>
    </row>
    <row r="29" spans="2:7" ht="20.100000000000001" customHeight="1" x14ac:dyDescent="0.2">
      <c r="B29" s="730"/>
      <c r="C29" s="746" t="s">
        <v>238</v>
      </c>
      <c r="D29" s="746"/>
      <c r="E29" s="746"/>
      <c r="F29" s="746"/>
    </row>
    <row r="30" spans="2:7" ht="20.100000000000001" customHeight="1" x14ac:dyDescent="0.2">
      <c r="B30" s="730"/>
      <c r="C30" s="117" t="s">
        <v>202</v>
      </c>
      <c r="D30" s="177" t="s">
        <v>239</v>
      </c>
      <c r="E30" s="247" t="s">
        <v>240</v>
      </c>
      <c r="F30" s="171" t="s">
        <v>241</v>
      </c>
    </row>
    <row r="31" spans="2:7" ht="20.100000000000001" customHeight="1" x14ac:dyDescent="0.2">
      <c r="B31" s="730"/>
      <c r="C31" s="117" t="s">
        <v>206</v>
      </c>
      <c r="D31" s="177" t="s">
        <v>243</v>
      </c>
      <c r="E31" s="247" t="s">
        <v>244</v>
      </c>
      <c r="F31" s="172" t="s">
        <v>245</v>
      </c>
    </row>
    <row r="32" spans="2:7" ht="20.100000000000001" customHeight="1" x14ac:dyDescent="0.2">
      <c r="B32" s="730"/>
      <c r="C32" s="117" t="s">
        <v>211</v>
      </c>
      <c r="D32" s="329" t="s">
        <v>246</v>
      </c>
      <c r="E32" s="249" t="s">
        <v>247</v>
      </c>
      <c r="F32" s="172" t="s">
        <v>248</v>
      </c>
    </row>
    <row r="33" spans="2:6" ht="20.100000000000001" customHeight="1" x14ac:dyDescent="0.2">
      <c r="B33" s="730"/>
      <c r="C33" s="117" t="s">
        <v>249</v>
      </c>
      <c r="D33" s="329" t="s">
        <v>175</v>
      </c>
      <c r="E33" s="330">
        <v>0.9</v>
      </c>
      <c r="F33" s="172" t="s">
        <v>200</v>
      </c>
    </row>
    <row r="34" spans="2:6" ht="20.100000000000001" customHeight="1" x14ac:dyDescent="0.2">
      <c r="B34" s="730"/>
      <c r="C34" s="744" t="s">
        <v>251</v>
      </c>
      <c r="D34" s="744"/>
      <c r="E34" s="744"/>
      <c r="F34" s="744"/>
    </row>
    <row r="35" spans="2:6" ht="20.100000000000001" customHeight="1" x14ac:dyDescent="0.2">
      <c r="B35" s="730"/>
      <c r="C35" s="117" t="s">
        <v>252</v>
      </c>
      <c r="D35" s="177" t="s">
        <v>226</v>
      </c>
      <c r="E35" s="247" t="s">
        <v>253</v>
      </c>
      <c r="F35" s="172" t="s">
        <v>254</v>
      </c>
    </row>
    <row r="36" spans="2:6" ht="20.100000000000001" customHeight="1" x14ac:dyDescent="0.2">
      <c r="B36" s="730"/>
      <c r="C36" s="117" t="s">
        <v>255</v>
      </c>
      <c r="D36" s="177" t="s">
        <v>256</v>
      </c>
      <c r="E36" s="247" t="s">
        <v>257</v>
      </c>
      <c r="F36" s="172" t="s">
        <v>258</v>
      </c>
    </row>
    <row r="37" spans="2:6" ht="20.100000000000001" customHeight="1" x14ac:dyDescent="0.2">
      <c r="B37" s="730"/>
      <c r="C37" s="117" t="s">
        <v>259</v>
      </c>
      <c r="D37" s="177" t="s">
        <v>260</v>
      </c>
      <c r="E37" s="247" t="s">
        <v>261</v>
      </c>
      <c r="F37" s="172" t="s">
        <v>262</v>
      </c>
    </row>
    <row r="38" spans="2:6" ht="20.100000000000001" customHeight="1" x14ac:dyDescent="0.2">
      <c r="B38" s="730"/>
      <c r="C38" s="117" t="s">
        <v>263</v>
      </c>
      <c r="D38" s="329" t="s">
        <v>264</v>
      </c>
      <c r="E38" s="249" t="s">
        <v>265</v>
      </c>
      <c r="F38" s="172" t="s">
        <v>209</v>
      </c>
    </row>
    <row r="39" spans="2:6" ht="20.100000000000001" customHeight="1" x14ac:dyDescent="0.2">
      <c r="B39" s="730"/>
      <c r="C39" s="117" t="s">
        <v>267</v>
      </c>
      <c r="D39" s="593" t="s">
        <v>268</v>
      </c>
      <c r="E39" s="594" t="s">
        <v>269</v>
      </c>
      <c r="F39" s="171" t="s">
        <v>269</v>
      </c>
    </row>
    <row r="40" spans="2:6" ht="20.100000000000001" customHeight="1" x14ac:dyDescent="0.2">
      <c r="B40" s="730"/>
      <c r="C40" s="744" t="s">
        <v>270</v>
      </c>
      <c r="D40" s="744"/>
      <c r="E40" s="744"/>
      <c r="F40" s="744"/>
    </row>
    <row r="41" spans="2:6" ht="20.100000000000001" customHeight="1" x14ac:dyDescent="0.2">
      <c r="B41" s="730"/>
      <c r="C41" s="117" t="s">
        <v>271</v>
      </c>
      <c r="D41" s="113">
        <v>35</v>
      </c>
      <c r="E41" s="611">
        <v>43</v>
      </c>
      <c r="F41" s="173">
        <v>43</v>
      </c>
    </row>
    <row r="42" spans="2:6" ht="20.100000000000001" customHeight="1" x14ac:dyDescent="0.2">
      <c r="B42" s="730"/>
      <c r="C42" s="117" t="s">
        <v>272</v>
      </c>
      <c r="D42" s="176">
        <v>3088</v>
      </c>
      <c r="E42" s="135">
        <v>2999</v>
      </c>
      <c r="F42" s="135">
        <v>3044</v>
      </c>
    </row>
    <row r="43" spans="2:6" ht="20.100000000000001" customHeight="1" x14ac:dyDescent="0.2">
      <c r="B43" s="730"/>
      <c r="C43" s="117" t="s">
        <v>273</v>
      </c>
      <c r="D43" s="176">
        <v>8208</v>
      </c>
      <c r="E43" s="135">
        <v>7975</v>
      </c>
      <c r="F43" s="135">
        <v>8203</v>
      </c>
    </row>
    <row r="44" spans="2:6" ht="20.100000000000001" customHeight="1" x14ac:dyDescent="0.2">
      <c r="B44" s="730"/>
      <c r="C44" s="117" t="s">
        <v>274</v>
      </c>
      <c r="D44" s="176">
        <v>6772</v>
      </c>
      <c r="E44" s="135">
        <v>6803</v>
      </c>
      <c r="F44" s="135">
        <v>7239</v>
      </c>
    </row>
    <row r="45" spans="2:6" ht="20.100000000000001" customHeight="1" x14ac:dyDescent="0.2">
      <c r="B45" s="730"/>
      <c r="C45" s="117" t="s">
        <v>275</v>
      </c>
      <c r="D45" s="176">
        <v>7634</v>
      </c>
      <c r="E45" s="135">
        <v>7157</v>
      </c>
      <c r="F45" s="135">
        <v>8239</v>
      </c>
    </row>
    <row r="46" spans="2:6" ht="20.100000000000001" customHeight="1" x14ac:dyDescent="0.2">
      <c r="B46" s="730"/>
      <c r="C46" s="117" t="s">
        <v>1189</v>
      </c>
      <c r="D46" s="176">
        <v>3844</v>
      </c>
      <c r="E46" s="135">
        <v>5125</v>
      </c>
      <c r="F46" s="135">
        <v>5394</v>
      </c>
    </row>
    <row r="47" spans="2:6" ht="20.100000000000001" customHeight="1" x14ac:dyDescent="0.2">
      <c r="B47" s="730"/>
      <c r="C47" s="744" t="s">
        <v>276</v>
      </c>
      <c r="D47" s="744"/>
      <c r="E47" s="744"/>
      <c r="F47" s="744"/>
    </row>
    <row r="48" spans="2:6" ht="20.100000000000001" customHeight="1" x14ac:dyDescent="0.2">
      <c r="B48" s="730"/>
      <c r="C48" s="117" t="s">
        <v>277</v>
      </c>
      <c r="D48" s="180">
        <v>18895</v>
      </c>
      <c r="E48" s="135">
        <v>19155</v>
      </c>
      <c r="F48" s="19">
        <v>20032</v>
      </c>
    </row>
    <row r="49" spans="2:6" ht="19.5" customHeight="1" x14ac:dyDescent="0.2">
      <c r="B49" s="730"/>
      <c r="C49" s="152" t="s">
        <v>278</v>
      </c>
      <c r="D49" s="133">
        <v>25555</v>
      </c>
      <c r="E49" s="19">
        <v>25841</v>
      </c>
      <c r="F49" s="19">
        <v>27387</v>
      </c>
    </row>
    <row r="50" spans="2:6" ht="19.5" customHeight="1" x14ac:dyDescent="0.2">
      <c r="B50" s="730"/>
      <c r="C50" s="744" t="s">
        <v>279</v>
      </c>
      <c r="D50" s="744"/>
      <c r="E50" s="744"/>
      <c r="F50" s="744"/>
    </row>
    <row r="51" spans="2:6" ht="19.5" customHeight="1" x14ac:dyDescent="0.2">
      <c r="B51" s="730"/>
      <c r="C51" s="152" t="s">
        <v>280</v>
      </c>
      <c r="D51" s="133">
        <v>3</v>
      </c>
      <c r="E51" s="19" t="s">
        <v>281</v>
      </c>
      <c r="F51" s="19" t="s">
        <v>282</v>
      </c>
    </row>
    <row r="52" spans="2:6" ht="19.5" customHeight="1" x14ac:dyDescent="0.2">
      <c r="B52" s="730"/>
      <c r="C52" s="152" t="s">
        <v>283</v>
      </c>
      <c r="D52" s="133">
        <v>6</v>
      </c>
      <c r="E52" s="19" t="s">
        <v>284</v>
      </c>
      <c r="F52" s="19" t="s">
        <v>285</v>
      </c>
    </row>
    <row r="53" spans="2:6" ht="19.5" customHeight="1" x14ac:dyDescent="0.2">
      <c r="B53" s="730"/>
      <c r="C53" s="152" t="s">
        <v>286</v>
      </c>
      <c r="D53" s="133" t="s">
        <v>287</v>
      </c>
      <c r="E53" s="19" t="s">
        <v>288</v>
      </c>
      <c r="F53" s="19" t="s">
        <v>288</v>
      </c>
    </row>
    <row r="54" spans="2:6" ht="19.5" customHeight="1" x14ac:dyDescent="0.2">
      <c r="B54" s="730"/>
      <c r="C54" s="152" t="s">
        <v>289</v>
      </c>
      <c r="D54" s="133" t="s">
        <v>290</v>
      </c>
      <c r="E54" s="19" t="s">
        <v>291</v>
      </c>
      <c r="F54" s="19" t="s">
        <v>281</v>
      </c>
    </row>
    <row r="55" spans="2:6" ht="20.100000000000001" customHeight="1" x14ac:dyDescent="0.2">
      <c r="B55" s="730"/>
      <c r="C55" s="744" t="s">
        <v>292</v>
      </c>
      <c r="D55" s="744"/>
      <c r="E55" s="744"/>
      <c r="F55" s="744"/>
    </row>
    <row r="56" spans="2:6" ht="20.100000000000001" customHeight="1" x14ac:dyDescent="0.2">
      <c r="B56" s="730"/>
      <c r="C56" s="591" t="s">
        <v>293</v>
      </c>
      <c r="D56" s="133">
        <v>34685</v>
      </c>
      <c r="E56" s="19">
        <v>34554</v>
      </c>
      <c r="F56" s="135">
        <v>34904</v>
      </c>
    </row>
    <row r="57" spans="2:6" ht="20.100000000000001" customHeight="1" x14ac:dyDescent="0.2">
      <c r="B57" s="730"/>
      <c r="C57" s="591" t="s">
        <v>294</v>
      </c>
      <c r="D57" s="169" t="s">
        <v>257</v>
      </c>
      <c r="E57" s="172" t="s">
        <v>295</v>
      </c>
      <c r="F57" s="174" t="s">
        <v>296</v>
      </c>
    </row>
    <row r="58" spans="2:6" ht="20.100000000000001" customHeight="1" x14ac:dyDescent="0.2">
      <c r="B58" s="730"/>
      <c r="C58" s="591" t="s">
        <v>297</v>
      </c>
      <c r="D58" s="169" t="s">
        <v>298</v>
      </c>
      <c r="E58" s="172" t="s">
        <v>299</v>
      </c>
      <c r="F58" s="174" t="s">
        <v>300</v>
      </c>
    </row>
    <row r="59" spans="2:6" ht="22.9" customHeight="1" x14ac:dyDescent="0.2">
      <c r="B59" s="730"/>
      <c r="C59" s="591" t="s">
        <v>301</v>
      </c>
      <c r="D59" s="169" t="s">
        <v>302</v>
      </c>
      <c r="E59" s="172" t="s">
        <v>221</v>
      </c>
      <c r="F59" s="174" t="s">
        <v>303</v>
      </c>
    </row>
    <row r="60" spans="2:6" ht="22.9" customHeight="1" x14ac:dyDescent="0.2">
      <c r="B60" s="730"/>
      <c r="C60" s="591" t="s">
        <v>304</v>
      </c>
      <c r="D60" s="365">
        <v>6</v>
      </c>
      <c r="E60" s="172" t="s">
        <v>284</v>
      </c>
      <c r="F60" s="170" t="s">
        <v>285</v>
      </c>
    </row>
    <row r="61" spans="2:6" ht="22.9" customHeight="1" x14ac:dyDescent="0.2">
      <c r="B61" s="730"/>
      <c r="C61" s="595" t="s">
        <v>305</v>
      </c>
      <c r="D61" s="120">
        <v>44</v>
      </c>
      <c r="E61" s="610">
        <v>18</v>
      </c>
      <c r="F61" s="175">
        <v>23</v>
      </c>
    </row>
    <row r="62" spans="2:6" ht="20.100000000000001" customHeight="1" x14ac:dyDescent="0.2">
      <c r="B62" s="730"/>
      <c r="C62" s="591" t="s">
        <v>306</v>
      </c>
      <c r="D62" s="176">
        <v>137767</v>
      </c>
      <c r="E62" s="135">
        <v>184099</v>
      </c>
      <c r="F62" s="135">
        <v>187194</v>
      </c>
    </row>
    <row r="63" spans="2:6" ht="20.100000000000001" customHeight="1" x14ac:dyDescent="0.2">
      <c r="B63" s="730"/>
      <c r="C63" s="591" t="s">
        <v>307</v>
      </c>
      <c r="D63" s="169" t="s">
        <v>308</v>
      </c>
      <c r="E63" s="172" t="s">
        <v>309</v>
      </c>
      <c r="F63" s="172" t="s">
        <v>310</v>
      </c>
    </row>
    <row r="64" spans="2:6" ht="20.100000000000001" customHeight="1" x14ac:dyDescent="0.2">
      <c r="B64" s="730"/>
      <c r="C64" s="596" t="s">
        <v>311</v>
      </c>
      <c r="D64" s="112"/>
      <c r="E64" s="19">
        <v>406</v>
      </c>
      <c r="F64" s="146" t="s">
        <v>19</v>
      </c>
    </row>
    <row r="65" spans="2:6" ht="20.100000000000001" customHeight="1" x14ac:dyDescent="0.2">
      <c r="B65" s="730"/>
      <c r="C65" s="743" t="s">
        <v>312</v>
      </c>
      <c r="D65" s="743"/>
      <c r="E65" s="743"/>
      <c r="F65" s="743"/>
    </row>
    <row r="66" spans="2:6" ht="20.100000000000001" customHeight="1" x14ac:dyDescent="0.2">
      <c r="B66" s="730"/>
      <c r="C66" s="117" t="s">
        <v>313</v>
      </c>
      <c r="D66" s="112" t="s">
        <v>856</v>
      </c>
      <c r="E66" s="166">
        <v>878</v>
      </c>
      <c r="F66" s="166">
        <v>931</v>
      </c>
    </row>
    <row r="67" spans="2:6" ht="20.100000000000001" customHeight="1" x14ac:dyDescent="0.2">
      <c r="B67" s="730"/>
      <c r="C67" s="117" t="s">
        <v>1190</v>
      </c>
      <c r="D67" s="112" t="s">
        <v>1191</v>
      </c>
      <c r="E67" s="166" t="s">
        <v>501</v>
      </c>
      <c r="F67" s="166" t="s">
        <v>282</v>
      </c>
    </row>
    <row r="68" spans="2:6" ht="20.100000000000001" customHeight="1" x14ac:dyDescent="0.2">
      <c r="B68" s="730"/>
      <c r="C68" s="117" t="s">
        <v>1192</v>
      </c>
      <c r="D68" s="112">
        <v>14</v>
      </c>
      <c r="E68" s="609">
        <v>8</v>
      </c>
      <c r="F68" s="146" t="s">
        <v>19</v>
      </c>
    </row>
    <row r="69" spans="2:6" ht="20.100000000000001" customHeight="1" x14ac:dyDescent="0.2">
      <c r="B69" s="730"/>
      <c r="C69" s="556" t="s">
        <v>314</v>
      </c>
      <c r="D69" s="112">
        <v>52</v>
      </c>
      <c r="E69" s="597">
        <v>60</v>
      </c>
      <c r="F69" s="597">
        <v>60</v>
      </c>
    </row>
    <row r="70" spans="2:6" ht="20.100000000000001" customHeight="1" x14ac:dyDescent="0.2">
      <c r="B70" s="730"/>
      <c r="C70" s="117" t="s">
        <v>315</v>
      </c>
      <c r="D70" s="112" t="s">
        <v>316</v>
      </c>
      <c r="E70" s="538" t="s">
        <v>19</v>
      </c>
      <c r="F70" s="538" t="s">
        <v>19</v>
      </c>
    </row>
    <row r="71" spans="2:6" ht="20.100000000000001" customHeight="1" x14ac:dyDescent="0.2">
      <c r="B71" s="730"/>
      <c r="C71" s="117" t="s">
        <v>317</v>
      </c>
      <c r="D71" s="112">
        <v>4246</v>
      </c>
      <c r="E71" s="540">
        <v>2708</v>
      </c>
      <c r="F71" s="540">
        <v>4920</v>
      </c>
    </row>
    <row r="72" spans="2:6" ht="20.100000000000001" customHeight="1" x14ac:dyDescent="0.2">
      <c r="B72" s="730"/>
      <c r="C72" s="117" t="s">
        <v>318</v>
      </c>
      <c r="D72" s="112">
        <v>75</v>
      </c>
      <c r="E72" s="166">
        <v>71</v>
      </c>
      <c r="F72" s="166">
        <v>75</v>
      </c>
    </row>
    <row r="73" spans="2:6" ht="20.100000000000001" customHeight="1" x14ac:dyDescent="0.2">
      <c r="B73" s="730"/>
      <c r="C73" s="603" t="s">
        <v>319</v>
      </c>
      <c r="D73" s="112"/>
      <c r="E73" s="174" t="s">
        <v>320</v>
      </c>
      <c r="F73" s="541" t="s">
        <v>321</v>
      </c>
    </row>
    <row r="74" spans="2:6" ht="20.100000000000001" customHeight="1" x14ac:dyDescent="0.2">
      <c r="B74" s="730"/>
      <c r="C74" s="117" t="s">
        <v>319</v>
      </c>
      <c r="D74" s="112" t="s">
        <v>322</v>
      </c>
      <c r="E74" s="540" t="s">
        <v>323</v>
      </c>
      <c r="F74" s="540" t="s">
        <v>324</v>
      </c>
    </row>
    <row r="75" spans="2:6" ht="20.100000000000001" customHeight="1" x14ac:dyDescent="0.2">
      <c r="B75" s="730"/>
      <c r="C75" s="117" t="s">
        <v>325</v>
      </c>
      <c r="D75" s="112" t="s">
        <v>326</v>
      </c>
      <c r="E75" s="540" t="s">
        <v>327</v>
      </c>
      <c r="F75" s="540" t="s">
        <v>328</v>
      </c>
    </row>
    <row r="76" spans="2:6" ht="20.100000000000001" customHeight="1" x14ac:dyDescent="0.2">
      <c r="B76" s="730"/>
      <c r="C76" s="117" t="s">
        <v>329</v>
      </c>
      <c r="D76" s="539" t="s">
        <v>330</v>
      </c>
      <c r="E76" s="540" t="s">
        <v>331</v>
      </c>
      <c r="F76" s="540" t="s">
        <v>332</v>
      </c>
    </row>
    <row r="77" spans="2:6" ht="20.100000000000001" customHeight="1" x14ac:dyDescent="0.2">
      <c r="B77" s="730"/>
      <c r="C77" s="743" t="s">
        <v>333</v>
      </c>
      <c r="D77" s="743"/>
      <c r="E77" s="743"/>
      <c r="F77" s="743"/>
    </row>
    <row r="78" spans="2:6" ht="20.100000000000001" customHeight="1" x14ac:dyDescent="0.2">
      <c r="B78" s="730"/>
      <c r="C78" s="117" t="s">
        <v>334</v>
      </c>
      <c r="D78" s="558">
        <v>4901</v>
      </c>
      <c r="E78" s="605">
        <v>3781</v>
      </c>
      <c r="F78" s="538" t="s">
        <v>19</v>
      </c>
    </row>
    <row r="79" spans="2:6" ht="20.100000000000001" customHeight="1" x14ac:dyDescent="0.2">
      <c r="B79" s="730"/>
      <c r="C79" s="117" t="s">
        <v>335</v>
      </c>
      <c r="D79" s="112">
        <v>2501</v>
      </c>
      <c r="E79" s="606" t="s">
        <v>1196</v>
      </c>
      <c r="F79" s="538" t="s">
        <v>19</v>
      </c>
    </row>
    <row r="80" spans="2:6" ht="20.100000000000001" customHeight="1" x14ac:dyDescent="0.2">
      <c r="B80" s="730"/>
      <c r="C80" s="117" t="s">
        <v>336</v>
      </c>
      <c r="D80" s="112">
        <v>51</v>
      </c>
      <c r="E80" s="607" t="s">
        <v>1197</v>
      </c>
      <c r="F80" s="538" t="s">
        <v>19</v>
      </c>
    </row>
    <row r="81" spans="2:6" ht="20.100000000000001" customHeight="1" x14ac:dyDescent="0.2">
      <c r="B81" s="730"/>
      <c r="C81" s="117" t="s">
        <v>337</v>
      </c>
      <c r="D81" s="557">
        <v>4426</v>
      </c>
      <c r="E81" s="608">
        <v>2708</v>
      </c>
      <c r="F81" s="540">
        <v>4709</v>
      </c>
    </row>
    <row r="82" spans="2:6" ht="20.100000000000001" customHeight="1" x14ac:dyDescent="0.2">
      <c r="B82" s="730"/>
      <c r="C82" s="117" t="s">
        <v>338</v>
      </c>
      <c r="D82" s="119" t="s">
        <v>339</v>
      </c>
      <c r="E82" s="159" t="s">
        <v>340</v>
      </c>
      <c r="F82" s="159" t="s">
        <v>341</v>
      </c>
    </row>
    <row r="83" spans="2:6" ht="20.100000000000001" customHeight="1" x14ac:dyDescent="0.2">
      <c r="B83" s="730"/>
      <c r="C83" s="117" t="s">
        <v>342</v>
      </c>
      <c r="D83" s="169" t="s">
        <v>343</v>
      </c>
      <c r="E83" s="159" t="s">
        <v>218</v>
      </c>
      <c r="F83" s="159" t="s">
        <v>344</v>
      </c>
    </row>
    <row r="84" spans="2:6" ht="20.100000000000001" customHeight="1" x14ac:dyDescent="0.2">
      <c r="B84" s="730"/>
      <c r="C84" s="117" t="s">
        <v>345</v>
      </c>
      <c r="D84" s="119" t="s">
        <v>204</v>
      </c>
      <c r="E84" s="159" t="s">
        <v>346</v>
      </c>
      <c r="F84" s="159" t="s">
        <v>347</v>
      </c>
    </row>
    <row r="85" spans="2:6" ht="20.100000000000001" customHeight="1" x14ac:dyDescent="0.2">
      <c r="B85" s="730"/>
      <c r="C85" s="603" t="s">
        <v>348</v>
      </c>
      <c r="D85" s="113">
        <v>199</v>
      </c>
      <c r="E85" s="538" t="s">
        <v>19</v>
      </c>
      <c r="F85" s="538" t="s">
        <v>19</v>
      </c>
    </row>
    <row r="86" spans="2:6" ht="20.100000000000001" customHeight="1" x14ac:dyDescent="0.2">
      <c r="B86" s="730"/>
      <c r="C86" s="117" t="s">
        <v>349</v>
      </c>
      <c r="D86" s="112">
        <v>150</v>
      </c>
      <c r="E86" s="538" t="s">
        <v>19</v>
      </c>
      <c r="F86" s="538" t="s">
        <v>19</v>
      </c>
    </row>
    <row r="87" spans="2:6" ht="20.100000000000001" customHeight="1" x14ac:dyDescent="0.2">
      <c r="B87" s="730"/>
      <c r="C87" s="117" t="s">
        <v>350</v>
      </c>
      <c r="D87" s="113">
        <v>49</v>
      </c>
      <c r="E87" s="538" t="s">
        <v>19</v>
      </c>
      <c r="F87" s="538" t="s">
        <v>19</v>
      </c>
    </row>
    <row r="88" spans="2:6" ht="20.100000000000001" customHeight="1" x14ac:dyDescent="0.2">
      <c r="B88" s="730"/>
      <c r="C88" s="603" t="s">
        <v>351</v>
      </c>
      <c r="D88" s="489"/>
      <c r="E88" s="19">
        <v>940</v>
      </c>
      <c r="F88" s="19">
        <v>1009</v>
      </c>
    </row>
    <row r="89" spans="2:6" ht="20.100000000000001" customHeight="1" x14ac:dyDescent="0.2">
      <c r="B89" s="730"/>
      <c r="C89" s="117" t="s">
        <v>352</v>
      </c>
      <c r="D89" s="112">
        <v>87</v>
      </c>
      <c r="E89" s="19">
        <v>92</v>
      </c>
      <c r="F89" s="19">
        <v>91</v>
      </c>
    </row>
    <row r="90" spans="2:6" ht="20.100000000000001" customHeight="1" x14ac:dyDescent="0.2">
      <c r="B90" s="730"/>
      <c r="C90" s="117" t="s">
        <v>353</v>
      </c>
      <c r="D90" s="112">
        <v>58</v>
      </c>
      <c r="E90" s="19">
        <v>61</v>
      </c>
      <c r="F90" s="19">
        <v>43</v>
      </c>
    </row>
    <row r="91" spans="2:6" ht="12.75" hidden="1" x14ac:dyDescent="0.2">
      <c r="B91" s="730"/>
      <c r="C91" s="117" t="s">
        <v>354</v>
      </c>
      <c r="D91" s="112">
        <v>71</v>
      </c>
      <c r="E91" s="19">
        <v>77</v>
      </c>
      <c r="F91" s="19">
        <v>75</v>
      </c>
    </row>
    <row r="92" spans="2:6" ht="20.100000000000001" customHeight="1" x14ac:dyDescent="0.2">
      <c r="B92" s="730"/>
      <c r="C92" s="592" t="s">
        <v>355</v>
      </c>
      <c r="D92" s="112">
        <v>100</v>
      </c>
      <c r="E92" s="19">
        <v>100</v>
      </c>
      <c r="F92" s="19">
        <v>100</v>
      </c>
    </row>
    <row r="93" spans="2:6" ht="20.100000000000001" customHeight="1" x14ac:dyDescent="0.2">
      <c r="B93" s="730"/>
      <c r="C93" s="744" t="s">
        <v>1193</v>
      </c>
      <c r="D93" s="744"/>
      <c r="E93" s="744"/>
      <c r="F93" s="744"/>
    </row>
    <row r="94" spans="2:6" ht="20.100000000000001" customHeight="1" x14ac:dyDescent="0.2">
      <c r="B94" s="730"/>
      <c r="C94" s="117" t="s">
        <v>356</v>
      </c>
      <c r="D94" s="112">
        <v>987</v>
      </c>
      <c r="E94" s="19">
        <v>709</v>
      </c>
      <c r="F94" s="19">
        <v>815</v>
      </c>
    </row>
    <row r="95" spans="2:6" ht="20.100000000000001" customHeight="1" x14ac:dyDescent="0.2">
      <c r="B95" s="730"/>
      <c r="C95" s="117" t="s">
        <v>357</v>
      </c>
      <c r="D95" s="119" t="s">
        <v>1195</v>
      </c>
      <c r="E95" s="21" t="s">
        <v>358</v>
      </c>
      <c r="F95" s="21" t="s">
        <v>300</v>
      </c>
    </row>
    <row r="96" spans="2:6" ht="20.100000000000001" customHeight="1" x14ac:dyDescent="0.2">
      <c r="B96" s="730"/>
      <c r="C96" s="603" t="s">
        <v>359</v>
      </c>
      <c r="D96" s="112">
        <v>80</v>
      </c>
      <c r="E96" s="19">
        <v>98</v>
      </c>
      <c r="F96" s="19">
        <v>31</v>
      </c>
    </row>
    <row r="97" spans="2:6" ht="12.75" hidden="1" x14ac:dyDescent="0.2">
      <c r="B97" s="730"/>
      <c r="C97" s="117" t="s">
        <v>360</v>
      </c>
      <c r="D97" s="119" t="s">
        <v>361</v>
      </c>
      <c r="E97" s="19" t="s">
        <v>362</v>
      </c>
      <c r="F97" s="19" t="s">
        <v>363</v>
      </c>
    </row>
    <row r="98" spans="2:6" ht="20.100000000000001" customHeight="1" x14ac:dyDescent="0.2">
      <c r="B98" s="730"/>
      <c r="C98" s="117" t="s">
        <v>364</v>
      </c>
      <c r="D98" s="119" t="s">
        <v>365</v>
      </c>
      <c r="E98" s="19" t="s">
        <v>366</v>
      </c>
      <c r="F98" s="19">
        <v>29</v>
      </c>
    </row>
    <row r="99" spans="2:6" ht="20.100000000000001" customHeight="1" x14ac:dyDescent="0.2">
      <c r="B99" s="730"/>
      <c r="C99" s="744" t="s">
        <v>1194</v>
      </c>
      <c r="D99" s="744"/>
      <c r="E99" s="744"/>
      <c r="F99" s="744"/>
    </row>
    <row r="100" spans="2:6" ht="20.100000000000001" customHeight="1" x14ac:dyDescent="0.2">
      <c r="B100" s="730"/>
      <c r="C100" s="596" t="s">
        <v>367</v>
      </c>
      <c r="D100" s="112">
        <v>49</v>
      </c>
      <c r="E100" s="19" t="s">
        <v>368</v>
      </c>
      <c r="F100" s="19" t="s">
        <v>321</v>
      </c>
    </row>
    <row r="101" spans="2:6" ht="20.100000000000001" customHeight="1" x14ac:dyDescent="0.2">
      <c r="B101" s="730"/>
      <c r="C101" s="592" t="s">
        <v>369</v>
      </c>
      <c r="D101" s="112">
        <v>1632</v>
      </c>
      <c r="E101" s="19">
        <v>1794</v>
      </c>
      <c r="F101" s="19">
        <v>1933</v>
      </c>
    </row>
    <row r="102" spans="2:6" ht="20.100000000000001" customHeight="1" x14ac:dyDescent="0.2">
      <c r="B102" s="730"/>
      <c r="C102" s="117" t="s">
        <v>370</v>
      </c>
      <c r="D102" s="112">
        <v>6348</v>
      </c>
      <c r="E102" s="604">
        <v>3781</v>
      </c>
      <c r="F102" s="598" t="s">
        <v>19</v>
      </c>
    </row>
    <row r="103" spans="2:6" ht="20.100000000000001" customHeight="1" x14ac:dyDescent="0.2">
      <c r="B103" s="730"/>
      <c r="C103" s="117" t="s">
        <v>371</v>
      </c>
      <c r="D103" s="119" t="s">
        <v>372</v>
      </c>
      <c r="E103" s="604">
        <v>200000</v>
      </c>
      <c r="F103" s="598" t="s">
        <v>19</v>
      </c>
    </row>
    <row r="104" spans="2:6" ht="21" customHeight="1" x14ac:dyDescent="0.2">
      <c r="B104" s="731"/>
      <c r="C104" s="117" t="s">
        <v>374</v>
      </c>
      <c r="D104" s="112">
        <v>2833</v>
      </c>
      <c r="E104" s="604">
        <v>4200</v>
      </c>
      <c r="F104" s="599" t="s">
        <v>19</v>
      </c>
    </row>
    <row r="105" spans="2:6" ht="14.25" customHeight="1" x14ac:dyDescent="0.2">
      <c r="B105" s="229"/>
      <c r="C105" s="225" t="s">
        <v>375</v>
      </c>
      <c r="D105" s="227"/>
      <c r="E105" s="227"/>
      <c r="F105" s="196"/>
    </row>
    <row r="106" spans="2:6" ht="15" customHeight="1" x14ac:dyDescent="0.2">
      <c r="B106" s="50"/>
      <c r="C106" s="1"/>
      <c r="D106" s="51"/>
      <c r="E106" s="51"/>
      <c r="F106" s="52"/>
    </row>
    <row r="107" spans="2:6" ht="13.15" customHeight="1" x14ac:dyDescent="0.2">
      <c r="C107" s="716" t="s">
        <v>15</v>
      </c>
      <c r="D107" s="714">
        <v>2020</v>
      </c>
      <c r="E107" s="718">
        <v>2019</v>
      </c>
      <c r="F107" s="712">
        <v>2018</v>
      </c>
    </row>
    <row r="108" spans="2:6" ht="18.600000000000001" customHeight="1" x14ac:dyDescent="0.2">
      <c r="B108" s="543"/>
      <c r="C108" s="717"/>
      <c r="D108" s="715"/>
      <c r="E108" s="712"/>
      <c r="F108" s="713"/>
    </row>
    <row r="109" spans="2:6" ht="20.100000000000001" hidden="1" customHeight="1" x14ac:dyDescent="0.2">
      <c r="B109" s="601" t="s">
        <v>376</v>
      </c>
      <c r="C109" s="14" t="s">
        <v>377</v>
      </c>
      <c r="D109" s="484"/>
      <c r="E109" s="240">
        <v>66</v>
      </c>
      <c r="F109" s="186">
        <v>77</v>
      </c>
    </row>
    <row r="110" spans="2:6" ht="20.100000000000001" hidden="1" customHeight="1" x14ac:dyDescent="0.2">
      <c r="B110" s="602"/>
      <c r="C110" s="14" t="s">
        <v>378</v>
      </c>
      <c r="D110" s="482"/>
      <c r="E110" s="241">
        <v>70000</v>
      </c>
      <c r="F110" s="187" t="s">
        <v>19</v>
      </c>
    </row>
    <row r="111" spans="2:6" ht="20.100000000000001" hidden="1" customHeight="1" x14ac:dyDescent="0.2">
      <c r="B111" s="602"/>
      <c r="C111" s="117" t="s">
        <v>379</v>
      </c>
      <c r="D111" s="483"/>
      <c r="E111" s="243">
        <v>16745</v>
      </c>
      <c r="F111" s="185">
        <v>12933</v>
      </c>
    </row>
    <row r="112" spans="2:6" ht="20.100000000000001" hidden="1" customHeight="1" x14ac:dyDescent="0.2">
      <c r="B112" s="602"/>
      <c r="C112" s="14" t="s">
        <v>380</v>
      </c>
      <c r="D112" s="482"/>
      <c r="E112" s="241" t="s">
        <v>381</v>
      </c>
      <c r="F112" s="185" t="s">
        <v>382</v>
      </c>
    </row>
    <row r="113" spans="2:7" ht="20.100000000000001" hidden="1" customHeight="1" x14ac:dyDescent="0.2">
      <c r="B113" s="602"/>
      <c r="C113" s="14" t="s">
        <v>383</v>
      </c>
      <c r="D113" s="485"/>
      <c r="E113" s="245" t="s">
        <v>384</v>
      </c>
      <c r="F113" s="49" t="s">
        <v>385</v>
      </c>
    </row>
    <row r="114" spans="2:7" ht="20.100000000000001" hidden="1" customHeight="1" x14ac:dyDescent="0.2">
      <c r="B114" s="602"/>
      <c r="C114" s="117" t="s">
        <v>386</v>
      </c>
      <c r="D114" s="482"/>
      <c r="E114" s="241">
        <v>5000</v>
      </c>
      <c r="F114" s="181" t="s">
        <v>19</v>
      </c>
    </row>
    <row r="115" spans="2:7" ht="20.100000000000001" hidden="1" customHeight="1" x14ac:dyDescent="0.2">
      <c r="B115" s="602"/>
      <c r="C115" s="117" t="s">
        <v>387</v>
      </c>
      <c r="D115" s="486"/>
      <c r="E115" s="244"/>
      <c r="F115" s="14"/>
      <c r="G115" s="54"/>
    </row>
    <row r="116" spans="2:7" ht="20.100000000000001" hidden="1" customHeight="1" x14ac:dyDescent="0.2">
      <c r="B116" s="602"/>
      <c r="C116" s="117" t="s">
        <v>388</v>
      </c>
      <c r="D116" s="486"/>
      <c r="E116" s="244"/>
      <c r="F116" s="14"/>
    </row>
    <row r="117" spans="2:7" ht="20.100000000000001" hidden="1" customHeight="1" x14ac:dyDescent="0.2">
      <c r="B117" s="602"/>
      <c r="C117" s="117" t="s">
        <v>389</v>
      </c>
      <c r="D117" s="482"/>
      <c r="E117" s="241">
        <v>200000</v>
      </c>
      <c r="F117" s="181" t="s">
        <v>19</v>
      </c>
    </row>
    <row r="118" spans="2:7" ht="20.100000000000001" hidden="1" customHeight="1" x14ac:dyDescent="0.2">
      <c r="B118" s="602"/>
      <c r="C118" s="14" t="s">
        <v>390</v>
      </c>
      <c r="D118" s="484"/>
      <c r="E118" s="240" t="s">
        <v>391</v>
      </c>
      <c r="F118" s="181" t="s">
        <v>19</v>
      </c>
    </row>
    <row r="119" spans="2:7" ht="20.100000000000001" hidden="1" customHeight="1" x14ac:dyDescent="0.2">
      <c r="B119" s="602"/>
      <c r="C119" s="84" t="s">
        <v>392</v>
      </c>
      <c r="D119" s="487"/>
      <c r="E119" s="14"/>
      <c r="F119" s="84"/>
    </row>
    <row r="120" spans="2:7" ht="20.100000000000001" hidden="1" customHeight="1" x14ac:dyDescent="0.2">
      <c r="B120" s="602"/>
      <c r="C120" s="117" t="s">
        <v>393</v>
      </c>
      <c r="D120" s="482"/>
      <c r="E120" s="241">
        <v>2000000</v>
      </c>
      <c r="F120" s="181" t="s">
        <v>19</v>
      </c>
    </row>
    <row r="121" spans="2:7" ht="22.5" customHeight="1" x14ac:dyDescent="0.2">
      <c r="B121" s="739" t="s">
        <v>1211</v>
      </c>
      <c r="C121" s="744" t="s">
        <v>394</v>
      </c>
      <c r="D121" s="744"/>
      <c r="E121" s="744"/>
      <c r="F121" s="744"/>
    </row>
    <row r="122" spans="2:7" ht="20.100000000000001" customHeight="1" x14ac:dyDescent="0.2">
      <c r="B122" s="740"/>
      <c r="C122" s="152" t="s">
        <v>395</v>
      </c>
      <c r="D122" s="148" t="s">
        <v>396</v>
      </c>
      <c r="E122" s="339" t="s">
        <v>1198</v>
      </c>
      <c r="F122" s="18" t="s">
        <v>260</v>
      </c>
    </row>
    <row r="123" spans="2:7" ht="20.100000000000001" customHeight="1" x14ac:dyDescent="0.2">
      <c r="B123" s="740"/>
      <c r="C123" s="152" t="s">
        <v>397</v>
      </c>
      <c r="D123" s="148">
        <v>95379</v>
      </c>
      <c r="E123" s="339">
        <v>99478</v>
      </c>
      <c r="F123" s="18">
        <v>96359</v>
      </c>
    </row>
    <row r="124" spans="2:7" ht="20.100000000000001" customHeight="1" x14ac:dyDescent="0.2">
      <c r="B124" s="740"/>
      <c r="C124" s="152" t="s">
        <v>398</v>
      </c>
      <c r="D124" s="148">
        <v>5730</v>
      </c>
      <c r="E124" s="339">
        <v>5667</v>
      </c>
      <c r="F124" s="18">
        <v>4958</v>
      </c>
    </row>
    <row r="125" spans="2:7" ht="20.100000000000001" customHeight="1" x14ac:dyDescent="0.2">
      <c r="B125" s="740"/>
      <c r="C125" s="152" t="s">
        <v>399</v>
      </c>
      <c r="D125" s="366" t="s">
        <v>475</v>
      </c>
      <c r="E125" s="18" t="s">
        <v>1199</v>
      </c>
      <c r="F125" s="18" t="s">
        <v>704</v>
      </c>
    </row>
    <row r="126" spans="2:7" ht="20.100000000000001" customHeight="1" x14ac:dyDescent="0.2">
      <c r="B126" s="740"/>
      <c r="C126" s="152" t="s">
        <v>400</v>
      </c>
      <c r="D126" s="148">
        <v>29</v>
      </c>
      <c r="E126" s="339">
        <v>27</v>
      </c>
      <c r="F126" s="18">
        <v>26</v>
      </c>
    </row>
    <row r="127" spans="2:7" ht="20.100000000000001" customHeight="1" x14ac:dyDescent="0.2">
      <c r="B127" s="740"/>
      <c r="C127" s="744" t="s">
        <v>1200</v>
      </c>
      <c r="D127" s="744"/>
      <c r="E127" s="744" t="s">
        <v>401</v>
      </c>
      <c r="F127" s="744" t="s">
        <v>402</v>
      </c>
    </row>
    <row r="128" spans="2:7" ht="20.100000000000001" customHeight="1" x14ac:dyDescent="0.2">
      <c r="B128" s="740"/>
      <c r="C128" s="117" t="s">
        <v>403</v>
      </c>
      <c r="D128" s="148">
        <v>29566</v>
      </c>
      <c r="E128" s="339">
        <v>30971</v>
      </c>
      <c r="F128" s="188">
        <v>28497</v>
      </c>
    </row>
    <row r="129" spans="2:6" ht="20.100000000000001" customHeight="1" x14ac:dyDescent="0.2">
      <c r="B129" s="740"/>
      <c r="C129" s="612" t="s">
        <v>404</v>
      </c>
      <c r="D129" s="148">
        <v>2134</v>
      </c>
      <c r="E129" s="339">
        <v>2142</v>
      </c>
      <c r="F129" s="188">
        <v>1987</v>
      </c>
    </row>
    <row r="130" spans="2:6" ht="20.100000000000001" customHeight="1" x14ac:dyDescent="0.2">
      <c r="B130" s="740"/>
      <c r="C130" s="117" t="s">
        <v>405</v>
      </c>
      <c r="D130" s="118">
        <v>57</v>
      </c>
      <c r="E130" s="339">
        <v>58</v>
      </c>
      <c r="F130" s="181" t="s">
        <v>19</v>
      </c>
    </row>
    <row r="131" spans="2:6" ht="20.100000000000001" customHeight="1" x14ac:dyDescent="0.2">
      <c r="B131" s="740"/>
      <c r="C131" s="612" t="s">
        <v>406</v>
      </c>
      <c r="D131" s="118">
        <v>43</v>
      </c>
      <c r="E131" s="339">
        <v>25</v>
      </c>
      <c r="F131" s="181" t="s">
        <v>19</v>
      </c>
    </row>
    <row r="132" spans="2:6" ht="20.100000000000001" customHeight="1" x14ac:dyDescent="0.2">
      <c r="B132" s="740"/>
      <c r="C132" s="744" t="s">
        <v>407</v>
      </c>
      <c r="D132" s="744"/>
      <c r="E132" s="744"/>
      <c r="F132" s="744"/>
    </row>
    <row r="133" spans="2:6" ht="20.100000000000001" customHeight="1" x14ac:dyDescent="0.2">
      <c r="B133" s="740"/>
      <c r="C133" s="746" t="s">
        <v>1201</v>
      </c>
      <c r="D133" s="746"/>
      <c r="E133" s="746"/>
      <c r="F133" s="746"/>
    </row>
    <row r="134" spans="2:6" ht="20.100000000000001" customHeight="1" x14ac:dyDescent="0.2">
      <c r="B134" s="740"/>
      <c r="C134" s="613" t="s">
        <v>1202</v>
      </c>
      <c r="D134" s="542">
        <v>18500000</v>
      </c>
    </row>
    <row r="135" spans="2:6" ht="20.100000000000001" customHeight="1" x14ac:dyDescent="0.2">
      <c r="B135" s="740"/>
      <c r="C135" s="564" t="s">
        <v>1203</v>
      </c>
      <c r="D135" s="118">
        <v>21500000</v>
      </c>
    </row>
    <row r="136" spans="2:6" ht="20.100000000000001" customHeight="1" x14ac:dyDescent="0.2">
      <c r="B136" s="740"/>
      <c r="C136" s="564" t="s">
        <v>1204</v>
      </c>
      <c r="D136" s="118">
        <v>375000</v>
      </c>
    </row>
    <row r="137" spans="2:6" ht="20.100000000000001" customHeight="1" x14ac:dyDescent="0.2">
      <c r="B137" s="740"/>
      <c r="C137" s="564" t="s">
        <v>1205</v>
      </c>
      <c r="D137" s="118">
        <v>32000000</v>
      </c>
    </row>
    <row r="138" spans="2:6" ht="20.100000000000001" customHeight="1" x14ac:dyDescent="0.2">
      <c r="B138" s="740"/>
      <c r="C138" s="564" t="s">
        <v>1206</v>
      </c>
      <c r="D138" s="118">
        <v>105000000</v>
      </c>
    </row>
    <row r="139" spans="2:6" ht="20.100000000000001" customHeight="1" x14ac:dyDescent="0.2">
      <c r="B139" s="740"/>
      <c r="C139" s="752" t="s">
        <v>1207</v>
      </c>
      <c r="D139" s="753"/>
      <c r="E139" s="753"/>
      <c r="F139" s="753"/>
    </row>
    <row r="140" spans="2:6" ht="20.100000000000001" customHeight="1" x14ac:dyDescent="0.2">
      <c r="B140" s="740"/>
      <c r="C140" s="564" t="s">
        <v>408</v>
      </c>
      <c r="D140" s="118">
        <v>35000</v>
      </c>
    </row>
    <row r="141" spans="2:6" ht="20.100000000000001" customHeight="1" x14ac:dyDescent="0.2">
      <c r="B141" s="740"/>
      <c r="C141" s="564" t="s">
        <v>409</v>
      </c>
      <c r="D141" s="118">
        <v>81</v>
      </c>
    </row>
    <row r="142" spans="2:6" ht="20.100000000000001" customHeight="1" x14ac:dyDescent="0.2">
      <c r="B142" s="740"/>
      <c r="C142" s="564" t="s">
        <v>410</v>
      </c>
      <c r="D142" s="118">
        <v>7848</v>
      </c>
    </row>
    <row r="143" spans="2:6" ht="20.100000000000001" customHeight="1" x14ac:dyDescent="0.2">
      <c r="B143" s="740"/>
      <c r="C143" s="564" t="s">
        <v>411</v>
      </c>
      <c r="D143" s="118">
        <v>21</v>
      </c>
    </row>
    <row r="144" spans="2:6" ht="20.100000000000001" customHeight="1" x14ac:dyDescent="0.2">
      <c r="B144" s="740"/>
      <c r="C144" s="564" t="s">
        <v>412</v>
      </c>
      <c r="D144" s="118">
        <v>1560</v>
      </c>
    </row>
    <row r="145" spans="2:6" ht="20.100000000000001" customHeight="1" x14ac:dyDescent="0.2">
      <c r="B145" s="740"/>
      <c r="C145" s="564" t="s">
        <v>413</v>
      </c>
      <c r="D145" s="118">
        <v>8</v>
      </c>
    </row>
    <row r="146" spans="2:6" ht="20.100000000000001" customHeight="1" x14ac:dyDescent="0.2">
      <c r="B146" s="740"/>
      <c r="C146" s="564" t="s">
        <v>414</v>
      </c>
      <c r="D146" s="118">
        <v>310</v>
      </c>
    </row>
    <row r="147" spans="2:6" ht="20.100000000000001" customHeight="1" x14ac:dyDescent="0.2">
      <c r="B147" s="740"/>
      <c r="C147" s="564" t="s">
        <v>415</v>
      </c>
      <c r="D147" s="118">
        <v>110</v>
      </c>
    </row>
    <row r="148" spans="2:6" ht="20.100000000000001" customHeight="1" x14ac:dyDescent="0.2">
      <c r="B148" s="740"/>
      <c r="C148" s="564" t="s">
        <v>416</v>
      </c>
      <c r="D148" s="118">
        <v>9718</v>
      </c>
    </row>
    <row r="149" spans="2:6" ht="20.100000000000001" customHeight="1" x14ac:dyDescent="0.2">
      <c r="B149" s="741"/>
      <c r="C149" s="564" t="s">
        <v>1208</v>
      </c>
      <c r="D149" s="118">
        <v>1584</v>
      </c>
    </row>
    <row r="150" spans="2:6" ht="20.100000000000001" customHeight="1" x14ac:dyDescent="0.2">
      <c r="B150" s="26"/>
      <c r="C150" s="615" t="s">
        <v>417</v>
      </c>
      <c r="D150" s="616"/>
      <c r="E150" s="617"/>
      <c r="F150" s="617"/>
    </row>
    <row r="151" spans="2:6" ht="20.100000000000001" customHeight="1" x14ac:dyDescent="0.2">
      <c r="B151" s="543"/>
      <c r="C151" s="747" t="s">
        <v>15</v>
      </c>
      <c r="D151" s="714">
        <v>2020</v>
      </c>
      <c r="E151" s="718">
        <v>2019</v>
      </c>
    </row>
    <row r="152" spans="2:6" ht="20.100000000000001" hidden="1" customHeight="1" x14ac:dyDescent="0.2">
      <c r="B152" s="739" t="s">
        <v>418</v>
      </c>
      <c r="C152" s="748"/>
      <c r="D152" s="715"/>
      <c r="E152" s="712"/>
    </row>
    <row r="153" spans="2:6" ht="12.75" hidden="1" x14ac:dyDescent="0.2">
      <c r="B153" s="740"/>
      <c r="C153" s="749" t="s">
        <v>421</v>
      </c>
      <c r="D153" s="750"/>
      <c r="E153" s="750"/>
      <c r="F153" s="565"/>
    </row>
    <row r="154" spans="2:6" ht="12.75" hidden="1" x14ac:dyDescent="0.2">
      <c r="B154" s="740"/>
      <c r="C154" s="619" t="s">
        <v>422</v>
      </c>
      <c r="D154" s="620"/>
      <c r="E154" s="620"/>
    </row>
    <row r="155" spans="2:6" ht="12.75" hidden="1" x14ac:dyDescent="0.2">
      <c r="B155" s="740"/>
      <c r="C155" s="564" t="s">
        <v>423</v>
      </c>
      <c r="D155" s="148">
        <v>34663.59924779</v>
      </c>
      <c r="E155" s="18">
        <v>39889.741736880002</v>
      </c>
    </row>
    <row r="156" spans="2:6" ht="12.75" hidden="1" x14ac:dyDescent="0.2">
      <c r="B156" s="740"/>
      <c r="C156" s="564" t="s">
        <v>424</v>
      </c>
      <c r="D156" s="148">
        <v>27975.546001840004</v>
      </c>
      <c r="E156" s="18">
        <v>33016</v>
      </c>
    </row>
    <row r="157" spans="2:6" ht="12.75" hidden="1" x14ac:dyDescent="0.2">
      <c r="B157" s="740"/>
      <c r="C157" s="564" t="s">
        <v>425</v>
      </c>
      <c r="D157" s="148">
        <v>6688.0532459500009</v>
      </c>
      <c r="E157" s="18">
        <v>6873.7417368799988</v>
      </c>
    </row>
    <row r="158" spans="2:6" ht="12.75" hidden="1" x14ac:dyDescent="0.2">
      <c r="B158" s="740"/>
      <c r="C158" s="619" t="s">
        <v>426</v>
      </c>
      <c r="D158" s="148"/>
      <c r="E158" s="18"/>
    </row>
    <row r="159" spans="2:6" ht="12.75" hidden="1" x14ac:dyDescent="0.2">
      <c r="B159" s="740"/>
      <c r="C159" s="564" t="s">
        <v>427</v>
      </c>
      <c r="D159" s="148">
        <v>9347.2420000000002</v>
      </c>
      <c r="E159" s="18">
        <v>9481.8979999999992</v>
      </c>
    </row>
    <row r="160" spans="2:6" ht="12.75" hidden="1" x14ac:dyDescent="0.2">
      <c r="B160" s="740"/>
      <c r="C160" s="564" t="s">
        <v>428</v>
      </c>
      <c r="D160" s="148">
        <v>3004.2330000000002</v>
      </c>
      <c r="E160" s="18">
        <v>2604.8560000000002</v>
      </c>
    </row>
    <row r="161" spans="2:5" ht="12.75" hidden="1" x14ac:dyDescent="0.2">
      <c r="B161" s="740"/>
      <c r="C161" s="564" t="s">
        <v>429</v>
      </c>
      <c r="D161" s="148">
        <v>1012.872</v>
      </c>
      <c r="E161" s="18">
        <v>935.47299999999996</v>
      </c>
    </row>
    <row r="162" spans="2:5" ht="12.75" hidden="1" x14ac:dyDescent="0.2">
      <c r="B162" s="740"/>
      <c r="C162" s="564" t="s">
        <v>1209</v>
      </c>
      <c r="D162" s="148">
        <v>149.61799999999999</v>
      </c>
      <c r="E162" s="18">
        <v>67.570999999999998</v>
      </c>
    </row>
    <row r="163" spans="2:5" ht="12.75" hidden="1" x14ac:dyDescent="0.2">
      <c r="B163" s="740"/>
      <c r="C163" s="619" t="s">
        <v>430</v>
      </c>
      <c r="D163" s="148"/>
      <c r="E163" s="18"/>
    </row>
    <row r="164" spans="2:5" ht="12.75" hidden="1" x14ac:dyDescent="0.2">
      <c r="B164" s="740"/>
      <c r="C164" s="564" t="s">
        <v>431</v>
      </c>
      <c r="D164" s="148">
        <v>26857.762999999999</v>
      </c>
      <c r="E164" s="18">
        <v>26744.379000000001</v>
      </c>
    </row>
    <row r="165" spans="2:5" ht="12.75" hidden="1" x14ac:dyDescent="0.2">
      <c r="B165" s="740"/>
      <c r="C165" s="564" t="s">
        <v>432</v>
      </c>
      <c r="D165" s="148">
        <v>21211.01808939</v>
      </c>
      <c r="E165" s="18">
        <v>20161.019557669999</v>
      </c>
    </row>
    <row r="166" spans="2:5" ht="12.75" hidden="1" x14ac:dyDescent="0.2">
      <c r="B166" s="740"/>
      <c r="C166" s="564" t="s">
        <v>433</v>
      </c>
      <c r="D166" s="148">
        <v>2273591.8310000002</v>
      </c>
      <c r="E166" s="18">
        <v>1759042.865</v>
      </c>
    </row>
    <row r="167" spans="2:5" ht="12.75" hidden="1" x14ac:dyDescent="0.2">
      <c r="B167" s="740"/>
      <c r="C167" s="564" t="s">
        <v>434</v>
      </c>
      <c r="D167" s="148">
        <v>463407.52999999997</v>
      </c>
      <c r="E167" s="18">
        <v>495482.07899999997</v>
      </c>
    </row>
    <row r="168" spans="2:5" ht="12.75" hidden="1" x14ac:dyDescent="0.2">
      <c r="B168" s="740"/>
      <c r="C168" s="564" t="s">
        <v>435</v>
      </c>
      <c r="D168" s="148">
        <v>1810184.301</v>
      </c>
      <c r="E168" s="18">
        <v>1263560.7860000001</v>
      </c>
    </row>
    <row r="169" spans="2:5" ht="12.75" hidden="1" x14ac:dyDescent="0.2">
      <c r="B169" s="740"/>
      <c r="C169" s="564" t="s">
        <v>436</v>
      </c>
      <c r="D169" s="148">
        <v>287290.30099999998</v>
      </c>
      <c r="E169" s="18">
        <v>360726.38199999998</v>
      </c>
    </row>
    <row r="170" spans="2:5" ht="20.100000000000001" customHeight="1" x14ac:dyDescent="0.2">
      <c r="B170" s="740"/>
      <c r="C170" s="749" t="s">
        <v>421</v>
      </c>
      <c r="D170" s="750"/>
      <c r="E170" s="750"/>
    </row>
    <row r="171" spans="2:5" ht="20.100000000000001" customHeight="1" x14ac:dyDescent="0.2">
      <c r="B171" s="740"/>
      <c r="C171" s="619" t="s">
        <v>422</v>
      </c>
      <c r="D171" s="620"/>
      <c r="E171" s="620"/>
    </row>
    <row r="172" spans="2:5" ht="20.100000000000001" customHeight="1" x14ac:dyDescent="0.2">
      <c r="B172" s="740"/>
      <c r="C172" s="564" t="s">
        <v>423</v>
      </c>
      <c r="D172" s="148">
        <v>34663.59924779</v>
      </c>
      <c r="E172" s="18">
        <v>39889.741736880002</v>
      </c>
    </row>
    <row r="173" spans="2:5" ht="20.100000000000001" customHeight="1" x14ac:dyDescent="0.2">
      <c r="B173" s="740"/>
      <c r="C173" s="564" t="s">
        <v>424</v>
      </c>
      <c r="D173" s="148">
        <v>27975.546001840004</v>
      </c>
      <c r="E173" s="18">
        <v>33016</v>
      </c>
    </row>
    <row r="174" spans="2:5" ht="20.100000000000001" customHeight="1" x14ac:dyDescent="0.2">
      <c r="B174" s="740"/>
      <c r="C174" s="564" t="s">
        <v>425</v>
      </c>
      <c r="D174" s="148">
        <v>6688.0532459500009</v>
      </c>
      <c r="E174" s="18">
        <v>6873.7417368799988</v>
      </c>
    </row>
    <row r="175" spans="2:5" ht="20.100000000000001" customHeight="1" x14ac:dyDescent="0.2">
      <c r="B175" s="740"/>
      <c r="C175" s="619" t="s">
        <v>426</v>
      </c>
      <c r="D175" s="148"/>
      <c r="E175" s="18"/>
    </row>
    <row r="176" spans="2:5" ht="20.100000000000001" customHeight="1" x14ac:dyDescent="0.2">
      <c r="B176" s="740"/>
      <c r="C176" s="564" t="s">
        <v>427</v>
      </c>
      <c r="D176" s="148">
        <v>9347.2420000000002</v>
      </c>
      <c r="E176" s="18">
        <v>9481.8979999999992</v>
      </c>
    </row>
    <row r="177" spans="2:5" ht="20.100000000000001" customHeight="1" x14ac:dyDescent="0.2">
      <c r="B177" s="740"/>
      <c r="C177" s="564" t="s">
        <v>428</v>
      </c>
      <c r="D177" s="148">
        <v>3004.2330000000002</v>
      </c>
      <c r="E177" s="18">
        <v>2604.8560000000002</v>
      </c>
    </row>
    <row r="178" spans="2:5" ht="20.100000000000001" customHeight="1" x14ac:dyDescent="0.2">
      <c r="B178" s="740"/>
      <c r="C178" s="564" t="s">
        <v>429</v>
      </c>
      <c r="D178" s="148">
        <v>1012.872</v>
      </c>
      <c r="E178" s="18">
        <v>935.47299999999996</v>
      </c>
    </row>
    <row r="179" spans="2:5" ht="20.100000000000001" customHeight="1" x14ac:dyDescent="0.2">
      <c r="B179" s="740"/>
      <c r="C179" s="564" t="s">
        <v>1209</v>
      </c>
      <c r="D179" s="148">
        <v>149.61799999999999</v>
      </c>
      <c r="E179" s="18">
        <v>67.570999999999998</v>
      </c>
    </row>
    <row r="180" spans="2:5" ht="20.100000000000001" customHeight="1" x14ac:dyDescent="0.2">
      <c r="B180" s="740"/>
      <c r="C180" s="619" t="s">
        <v>430</v>
      </c>
      <c r="D180" s="148"/>
      <c r="E180" s="18"/>
    </row>
    <row r="181" spans="2:5" ht="20.100000000000001" customHeight="1" x14ac:dyDescent="0.2">
      <c r="B181" s="740"/>
      <c r="C181" s="564" t="s">
        <v>431</v>
      </c>
      <c r="D181" s="148">
        <v>26857.762999999999</v>
      </c>
      <c r="E181" s="18">
        <v>26744.379000000001</v>
      </c>
    </row>
    <row r="182" spans="2:5" ht="20.100000000000001" customHeight="1" x14ac:dyDescent="0.2">
      <c r="B182" s="740"/>
      <c r="C182" s="564" t="s">
        <v>432</v>
      </c>
      <c r="D182" s="148">
        <v>21211.01808939</v>
      </c>
      <c r="E182" s="18">
        <v>20161.019557669999</v>
      </c>
    </row>
    <row r="183" spans="2:5" ht="20.100000000000001" customHeight="1" x14ac:dyDescent="0.2">
      <c r="B183" s="740"/>
      <c r="C183" s="564" t="s">
        <v>433</v>
      </c>
      <c r="D183" s="148">
        <v>2273591.8310000002</v>
      </c>
      <c r="E183" s="18">
        <v>1759042.865</v>
      </c>
    </row>
    <row r="184" spans="2:5" ht="20.100000000000001" customHeight="1" x14ac:dyDescent="0.2">
      <c r="B184" s="740"/>
      <c r="C184" s="564" t="s">
        <v>434</v>
      </c>
      <c r="D184" s="148">
        <v>463407.52999999997</v>
      </c>
      <c r="E184" s="18">
        <v>495482.07899999997</v>
      </c>
    </row>
    <row r="185" spans="2:5" ht="20.100000000000001" customHeight="1" x14ac:dyDescent="0.2">
      <c r="B185" s="740"/>
      <c r="C185" s="564" t="s">
        <v>435</v>
      </c>
      <c r="D185" s="148">
        <v>1810184.301</v>
      </c>
      <c r="E185" s="18">
        <v>1263560.7860000001</v>
      </c>
    </row>
    <row r="186" spans="2:5" ht="20.100000000000001" customHeight="1" x14ac:dyDescent="0.2">
      <c r="B186" s="740"/>
      <c r="C186" s="564" t="s">
        <v>436</v>
      </c>
      <c r="D186" s="148">
        <v>287290.30099999998</v>
      </c>
      <c r="E186" s="18">
        <v>360726.38199999998</v>
      </c>
    </row>
    <row r="187" spans="2:5" ht="20.100000000000001" customHeight="1" x14ac:dyDescent="0.2">
      <c r="B187" s="740"/>
      <c r="C187" s="564" t="s">
        <v>437</v>
      </c>
      <c r="D187" s="148">
        <v>32723.647000000004</v>
      </c>
      <c r="E187" s="18">
        <v>58452.714</v>
      </c>
    </row>
    <row r="188" spans="2:5" ht="20.100000000000001" customHeight="1" x14ac:dyDescent="0.2">
      <c r="B188" s="740"/>
      <c r="C188" s="619" t="s">
        <v>438</v>
      </c>
      <c r="D188" s="148"/>
      <c r="E188" s="18"/>
    </row>
    <row r="189" spans="2:5" ht="20.100000000000001" customHeight="1" x14ac:dyDescent="0.2">
      <c r="B189" s="740"/>
      <c r="C189" s="564" t="s">
        <v>439</v>
      </c>
      <c r="D189" s="148">
        <v>294.93200000000002</v>
      </c>
      <c r="E189" s="18">
        <v>311.16644000000008</v>
      </c>
    </row>
    <row r="190" spans="2:5" ht="20.100000000000001" customHeight="1" x14ac:dyDescent="0.2">
      <c r="B190" s="740"/>
      <c r="C190" s="564" t="s">
        <v>440</v>
      </c>
      <c r="D190" s="148">
        <v>540</v>
      </c>
      <c r="E190" s="18">
        <v>528</v>
      </c>
    </row>
    <row r="191" spans="2:5" ht="20.100000000000001" customHeight="1" x14ac:dyDescent="0.2">
      <c r="B191" s="740"/>
      <c r="C191" s="564" t="s">
        <v>441</v>
      </c>
      <c r="D191" s="148">
        <v>4444</v>
      </c>
      <c r="E191" s="18">
        <v>6728</v>
      </c>
    </row>
    <row r="192" spans="2:5" ht="20.100000000000001" customHeight="1" x14ac:dyDescent="0.2">
      <c r="B192" s="740"/>
      <c r="C192" s="619" t="s">
        <v>442</v>
      </c>
      <c r="D192" s="148"/>
      <c r="E192" s="18"/>
    </row>
    <row r="193" spans="2:6" ht="20.100000000000001" customHeight="1" x14ac:dyDescent="0.2">
      <c r="B193" s="740"/>
      <c r="C193" s="564" t="s">
        <v>443</v>
      </c>
      <c r="D193" s="148">
        <v>3879.8879999999999</v>
      </c>
      <c r="E193" s="18">
        <v>3336.9780000000001</v>
      </c>
    </row>
    <row r="194" spans="2:6" ht="20.100000000000001" customHeight="1" x14ac:dyDescent="0.2">
      <c r="B194" s="740"/>
      <c r="C194" s="564" t="s">
        <v>420</v>
      </c>
      <c r="D194" s="148">
        <v>9</v>
      </c>
      <c r="E194" s="18">
        <v>10</v>
      </c>
    </row>
    <row r="195" spans="2:6" ht="20.100000000000001" customHeight="1" x14ac:dyDescent="0.2">
      <c r="B195" s="740"/>
      <c r="C195" s="564" t="s">
        <v>444</v>
      </c>
      <c r="D195" s="148">
        <v>34</v>
      </c>
      <c r="E195" s="18">
        <v>41</v>
      </c>
    </row>
    <row r="196" spans="2:6" ht="20.100000000000001" customHeight="1" x14ac:dyDescent="0.2">
      <c r="B196" s="740"/>
      <c r="C196" s="564" t="s">
        <v>1210</v>
      </c>
      <c r="D196" s="148">
        <v>3</v>
      </c>
      <c r="E196" s="18" t="s">
        <v>445</v>
      </c>
    </row>
    <row r="197" spans="2:6" ht="20.100000000000001" customHeight="1" x14ac:dyDescent="0.2">
      <c r="B197" s="740"/>
      <c r="C197" s="564" t="s">
        <v>446</v>
      </c>
      <c r="D197" s="148">
        <v>15</v>
      </c>
      <c r="E197" s="18" t="s">
        <v>445</v>
      </c>
    </row>
    <row r="198" spans="2:6" ht="20.100000000000001" customHeight="1" x14ac:dyDescent="0.2">
      <c r="B198" s="740"/>
      <c r="C198" s="564" t="s">
        <v>447</v>
      </c>
      <c r="D198" s="148">
        <v>129</v>
      </c>
      <c r="E198" s="18" t="s">
        <v>445</v>
      </c>
    </row>
    <row r="199" spans="2:6" ht="20.100000000000001" customHeight="1" x14ac:dyDescent="0.2">
      <c r="B199" s="740"/>
      <c r="C199" s="564" t="s">
        <v>378</v>
      </c>
      <c r="D199" s="148">
        <v>19503</v>
      </c>
      <c r="E199" s="566" t="s">
        <v>448</v>
      </c>
    </row>
    <row r="200" spans="2:6" ht="20.100000000000001" customHeight="1" x14ac:dyDescent="0.2">
      <c r="B200" s="740"/>
      <c r="C200" s="564" t="s">
        <v>449</v>
      </c>
      <c r="D200" s="148" t="s">
        <v>450</v>
      </c>
      <c r="E200" s="18">
        <v>21371</v>
      </c>
      <c r="F200" s="37"/>
    </row>
    <row r="201" spans="2:6" ht="20.100000000000001" customHeight="1" x14ac:dyDescent="0.2">
      <c r="B201" s="740"/>
      <c r="C201" s="564" t="s">
        <v>451</v>
      </c>
      <c r="D201" s="148" t="s">
        <v>452</v>
      </c>
      <c r="E201" s="18" t="s">
        <v>453</v>
      </c>
      <c r="F201" s="37"/>
    </row>
    <row r="202" spans="2:6" ht="20.100000000000001" customHeight="1" x14ac:dyDescent="0.2">
      <c r="B202" s="740"/>
      <c r="C202" s="749" t="s">
        <v>454</v>
      </c>
      <c r="D202" s="750"/>
      <c r="E202" s="750"/>
      <c r="F202" s="37"/>
    </row>
    <row r="203" spans="2:6" ht="20.100000000000001" customHeight="1" x14ac:dyDescent="0.2">
      <c r="B203" s="740"/>
      <c r="C203" s="619" t="s">
        <v>426</v>
      </c>
      <c r="D203" s="621"/>
      <c r="E203" s="621"/>
      <c r="F203" s="742"/>
    </row>
    <row r="204" spans="2:6" ht="20.100000000000001" customHeight="1" x14ac:dyDescent="0.2">
      <c r="B204" s="740"/>
      <c r="C204" s="564" t="s">
        <v>427</v>
      </c>
      <c r="D204" s="148">
        <v>5439</v>
      </c>
      <c r="E204" s="18">
        <v>5099</v>
      </c>
      <c r="F204" s="742"/>
    </row>
    <row r="205" spans="2:6" ht="20.100000000000001" customHeight="1" x14ac:dyDescent="0.2">
      <c r="B205" s="740"/>
      <c r="C205" s="619" t="s">
        <v>430</v>
      </c>
      <c r="D205" s="148"/>
      <c r="E205" s="18"/>
      <c r="F205" s="625"/>
    </row>
    <row r="206" spans="2:6" ht="20.100000000000001" customHeight="1" x14ac:dyDescent="0.2">
      <c r="B206" s="740"/>
      <c r="C206" s="564" t="s">
        <v>433</v>
      </c>
      <c r="D206" s="148">
        <v>243840</v>
      </c>
      <c r="E206" s="18">
        <v>191750</v>
      </c>
      <c r="F206" s="626"/>
    </row>
    <row r="207" spans="2:6" ht="20.100000000000001" customHeight="1" x14ac:dyDescent="0.2">
      <c r="B207" s="740"/>
      <c r="C207" s="564" t="s">
        <v>434</v>
      </c>
      <c r="D207" s="148">
        <v>20193</v>
      </c>
      <c r="E207" s="18">
        <v>16001</v>
      </c>
      <c r="F207" s="627"/>
    </row>
    <row r="208" spans="2:6" ht="20.100000000000001" customHeight="1" x14ac:dyDescent="0.2">
      <c r="B208" s="740"/>
      <c r="C208" s="564" t="s">
        <v>435</v>
      </c>
      <c r="D208" s="148">
        <v>124997</v>
      </c>
      <c r="E208" s="18">
        <v>84776</v>
      </c>
      <c r="F208" s="626"/>
    </row>
    <row r="209" spans="2:6" ht="20.100000000000001" customHeight="1" x14ac:dyDescent="0.2">
      <c r="B209" s="740"/>
      <c r="C209" s="564" t="s">
        <v>436</v>
      </c>
      <c r="D209" s="148">
        <v>136191</v>
      </c>
      <c r="E209" s="18">
        <v>150358</v>
      </c>
      <c r="F209" s="628"/>
    </row>
    <row r="210" spans="2:6" ht="20.100000000000001" customHeight="1" x14ac:dyDescent="0.2">
      <c r="B210" s="740"/>
      <c r="C210" s="564" t="s">
        <v>437</v>
      </c>
      <c r="D210" s="148">
        <v>20652</v>
      </c>
      <c r="E210" s="18">
        <v>28901</v>
      </c>
      <c r="F210" s="625"/>
    </row>
    <row r="211" spans="2:6" ht="20.100000000000001" hidden="1" customHeight="1" x14ac:dyDescent="0.2">
      <c r="B211" s="740"/>
      <c r="C211" s="344" t="s">
        <v>455</v>
      </c>
      <c r="D211" s="148"/>
      <c r="E211" s="18"/>
      <c r="F211" s="629"/>
    </row>
    <row r="212" spans="2:6" ht="20.100000000000001" customHeight="1" x14ac:dyDescent="0.2">
      <c r="B212" s="740"/>
      <c r="C212" s="564" t="s">
        <v>456</v>
      </c>
      <c r="D212" s="148">
        <v>614</v>
      </c>
      <c r="E212" s="18">
        <v>539</v>
      </c>
      <c r="F212" s="626"/>
    </row>
    <row r="213" spans="2:6" ht="20.100000000000001" customHeight="1" x14ac:dyDescent="0.2">
      <c r="B213" s="740"/>
      <c r="C213" s="564" t="s">
        <v>457</v>
      </c>
      <c r="D213" s="148">
        <v>118</v>
      </c>
      <c r="E213" s="18">
        <v>93</v>
      </c>
      <c r="F213" s="32"/>
    </row>
    <row r="214" spans="2:6" ht="20.100000000000001" customHeight="1" x14ac:dyDescent="0.2">
      <c r="B214" s="740"/>
      <c r="C214" s="751" t="s">
        <v>458</v>
      </c>
      <c r="D214" s="744"/>
      <c r="E214" s="744"/>
      <c r="F214" s="742"/>
    </row>
    <row r="215" spans="2:6" ht="20.100000000000001" customHeight="1" x14ac:dyDescent="0.2">
      <c r="B215" s="740"/>
      <c r="C215" s="117" t="s">
        <v>459</v>
      </c>
      <c r="D215" s="112">
        <v>4</v>
      </c>
      <c r="E215" s="18">
        <v>5</v>
      </c>
      <c r="F215" s="742"/>
    </row>
    <row r="216" spans="2:6" ht="20.100000000000001" customHeight="1" x14ac:dyDescent="0.2">
      <c r="B216" s="741"/>
      <c r="C216" s="117" t="s">
        <v>460</v>
      </c>
      <c r="D216" s="112">
        <v>9</v>
      </c>
      <c r="E216" s="18">
        <v>14</v>
      </c>
      <c r="F216" s="630"/>
    </row>
    <row r="217" spans="2:6" ht="15.75" customHeight="1" x14ac:dyDescent="0.2">
      <c r="B217" s="195"/>
      <c r="C217" s="622" t="s">
        <v>461</v>
      </c>
      <c r="D217" s="197"/>
      <c r="E217" s="197"/>
      <c r="F217" s="630"/>
    </row>
    <row r="218" spans="2:6" ht="11.25" customHeight="1" x14ac:dyDescent="0.2">
      <c r="B218" s="55"/>
      <c r="C218" s="623" t="s">
        <v>462</v>
      </c>
      <c r="D218" s="617"/>
      <c r="E218" s="617"/>
      <c r="F218" s="631"/>
    </row>
    <row r="219" spans="2:6" ht="14.25" customHeight="1" x14ac:dyDescent="0.2">
      <c r="B219" s="55"/>
      <c r="C219" s="623" t="s">
        <v>463</v>
      </c>
      <c r="D219" s="617"/>
      <c r="E219" s="617"/>
      <c r="F219" s="629"/>
    </row>
    <row r="220" spans="2:6" ht="14.25" customHeight="1" x14ac:dyDescent="0.2">
      <c r="B220" s="55"/>
      <c r="C220" s="37"/>
      <c r="D220" s="312"/>
      <c r="E220" s="310"/>
      <c r="F220" s="311"/>
    </row>
    <row r="221" spans="2:6" ht="20.100000000000001" customHeight="1" x14ac:dyDescent="0.2">
      <c r="B221" s="55"/>
      <c r="C221" s="747" t="s">
        <v>1212</v>
      </c>
      <c r="D221" s="714">
        <v>2020</v>
      </c>
      <c r="E221" s="718">
        <v>2019</v>
      </c>
      <c r="F221" s="712">
        <v>2018</v>
      </c>
    </row>
    <row r="222" spans="2:6" ht="20.100000000000001" customHeight="1" x14ac:dyDescent="0.2">
      <c r="B222" s="1"/>
      <c r="C222" s="748"/>
      <c r="D222" s="715"/>
      <c r="E222" s="712"/>
      <c r="F222" s="713"/>
    </row>
    <row r="223" spans="2:6" ht="20.100000000000001" customHeight="1" x14ac:dyDescent="0.2">
      <c r="B223" s="739" t="s">
        <v>464</v>
      </c>
      <c r="C223" s="117" t="s">
        <v>465</v>
      </c>
      <c r="D223" s="112" t="s">
        <v>466</v>
      </c>
      <c r="E223" s="19">
        <v>833</v>
      </c>
      <c r="F223" s="18">
        <v>528</v>
      </c>
    </row>
    <row r="224" spans="2:6" ht="20.100000000000001" customHeight="1" x14ac:dyDescent="0.2">
      <c r="B224" s="740"/>
      <c r="C224" s="117" t="s">
        <v>467</v>
      </c>
      <c r="D224" s="112" t="s">
        <v>468</v>
      </c>
      <c r="E224" s="529" t="s">
        <v>469</v>
      </c>
      <c r="F224" s="632" t="s">
        <v>19</v>
      </c>
    </row>
    <row r="225" spans="2:6" ht="20.100000000000001" customHeight="1" x14ac:dyDescent="0.2">
      <c r="B225" s="740"/>
      <c r="C225" s="117" t="s">
        <v>470</v>
      </c>
      <c r="D225" s="112" t="s">
        <v>471</v>
      </c>
      <c r="E225" s="529" t="s">
        <v>469</v>
      </c>
      <c r="F225" s="633" t="s">
        <v>472</v>
      </c>
    </row>
    <row r="226" spans="2:6" ht="20.100000000000001" customHeight="1" x14ac:dyDescent="0.2">
      <c r="B226" s="740"/>
      <c r="C226" s="117" t="s">
        <v>473</v>
      </c>
      <c r="D226" s="112" t="s">
        <v>474</v>
      </c>
      <c r="E226" s="529" t="s">
        <v>475</v>
      </c>
      <c r="F226" s="632" t="s">
        <v>19</v>
      </c>
    </row>
    <row r="227" spans="2:6" ht="20.100000000000001" customHeight="1" x14ac:dyDescent="0.2">
      <c r="B227" s="740"/>
      <c r="C227" s="117" t="s">
        <v>476</v>
      </c>
      <c r="D227" s="112" t="s">
        <v>477</v>
      </c>
      <c r="E227" s="529" t="s">
        <v>478</v>
      </c>
      <c r="F227" s="189" t="s">
        <v>478</v>
      </c>
    </row>
    <row r="228" spans="2:6" ht="20.100000000000001" customHeight="1" x14ac:dyDescent="0.2">
      <c r="B228" s="740"/>
      <c r="C228" s="117" t="s">
        <v>479</v>
      </c>
      <c r="D228" s="112" t="s">
        <v>480</v>
      </c>
      <c r="E228" s="529">
        <v>30</v>
      </c>
      <c r="F228" s="18">
        <v>35</v>
      </c>
    </row>
    <row r="229" spans="2:6" ht="20.100000000000001" customHeight="1" x14ac:dyDescent="0.2">
      <c r="B229" s="740"/>
      <c r="C229" s="117" t="s">
        <v>465</v>
      </c>
      <c r="D229" s="112" t="s">
        <v>466</v>
      </c>
      <c r="E229" s="529">
        <v>833</v>
      </c>
      <c r="F229" s="618">
        <v>528</v>
      </c>
    </row>
    <row r="230" spans="2:6" ht="20.100000000000001" customHeight="1" x14ac:dyDescent="0.2">
      <c r="B230" s="741"/>
      <c r="C230" s="634" t="s">
        <v>481</v>
      </c>
      <c r="D230" s="112" t="s">
        <v>482</v>
      </c>
      <c r="E230" s="632" t="s">
        <v>19</v>
      </c>
      <c r="F230" s="632" t="s">
        <v>19</v>
      </c>
    </row>
    <row r="231" spans="2:6" ht="20.100000000000001" customHeight="1" x14ac:dyDescent="0.2">
      <c r="B231" s="26"/>
      <c r="C231" s="754"/>
      <c r="D231" s="635"/>
      <c r="E231" s="636"/>
      <c r="F231" s="637"/>
    </row>
    <row r="232" spans="2:6" ht="20.100000000000001" customHeight="1" x14ac:dyDescent="0.2">
      <c r="B232" s="26"/>
      <c r="C232" s="754" t="s">
        <v>15</v>
      </c>
      <c r="D232" s="755">
        <v>2020</v>
      </c>
      <c r="E232" s="718">
        <v>2019</v>
      </c>
      <c r="F232" s="718">
        <v>2018</v>
      </c>
    </row>
    <row r="233" spans="2:6" ht="20.100000000000001" customHeight="1" x14ac:dyDescent="0.2">
      <c r="B233" s="26"/>
      <c r="C233" s="638" t="s">
        <v>15</v>
      </c>
      <c r="D233" s="715"/>
      <c r="E233" s="712"/>
      <c r="F233" s="712"/>
    </row>
    <row r="234" spans="2:6" ht="20.100000000000001" customHeight="1" x14ac:dyDescent="0.2">
      <c r="B234" s="739" t="s">
        <v>483</v>
      </c>
      <c r="C234" s="744" t="s">
        <v>484</v>
      </c>
      <c r="D234" s="744"/>
      <c r="E234" s="744"/>
      <c r="F234" s="744"/>
    </row>
    <row r="235" spans="2:6" ht="20.100000000000001" customHeight="1" x14ac:dyDescent="0.2">
      <c r="B235" s="740"/>
      <c r="C235" s="591" t="s">
        <v>485</v>
      </c>
      <c r="D235" s="365" t="s">
        <v>486</v>
      </c>
      <c r="E235" s="159" t="s">
        <v>487</v>
      </c>
      <c r="F235" s="639" t="s">
        <v>19</v>
      </c>
    </row>
    <row r="236" spans="2:6" ht="20.100000000000001" customHeight="1" x14ac:dyDescent="0.2">
      <c r="B236" s="740"/>
      <c r="C236" s="591" t="s">
        <v>1213</v>
      </c>
      <c r="D236" s="365" t="s">
        <v>488</v>
      </c>
      <c r="E236" s="639" t="s">
        <v>19</v>
      </c>
      <c r="F236" s="639" t="s">
        <v>19</v>
      </c>
    </row>
    <row r="237" spans="2:6" ht="20.100000000000001" customHeight="1" x14ac:dyDescent="0.2">
      <c r="B237" s="740"/>
      <c r="C237" s="591" t="s">
        <v>489</v>
      </c>
      <c r="D237" s="242" t="s">
        <v>1214</v>
      </c>
      <c r="E237" s="19" t="s">
        <v>490</v>
      </c>
      <c r="F237" s="198" t="s">
        <v>491</v>
      </c>
    </row>
    <row r="238" spans="2:6" ht="20.100000000000001" customHeight="1" x14ac:dyDescent="0.2">
      <c r="B238" s="740"/>
      <c r="C238" s="591" t="s">
        <v>492</v>
      </c>
      <c r="D238" s="365" t="s">
        <v>493</v>
      </c>
      <c r="E238" s="19" t="s">
        <v>494</v>
      </c>
      <c r="F238" s="184" t="s">
        <v>495</v>
      </c>
    </row>
    <row r="239" spans="2:6" ht="20.100000000000001" customHeight="1" x14ac:dyDescent="0.2">
      <c r="B239" s="740"/>
      <c r="C239" s="591" t="s">
        <v>496</v>
      </c>
      <c r="D239" s="365" t="s">
        <v>497</v>
      </c>
      <c r="E239" s="495" t="s">
        <v>19</v>
      </c>
      <c r="F239" s="495" t="s">
        <v>19</v>
      </c>
    </row>
    <row r="240" spans="2:6" ht="20.100000000000001" customHeight="1" x14ac:dyDescent="0.2">
      <c r="B240" s="740"/>
      <c r="C240" s="591" t="s">
        <v>498</v>
      </c>
      <c r="D240" s="112">
        <v>27</v>
      </c>
      <c r="E240" s="19" t="s">
        <v>472</v>
      </c>
      <c r="F240" s="198" t="s">
        <v>499</v>
      </c>
    </row>
    <row r="241" spans="2:6" ht="20.100000000000001" customHeight="1" x14ac:dyDescent="0.2">
      <c r="B241" s="740"/>
      <c r="C241" s="591" t="s">
        <v>500</v>
      </c>
      <c r="D241" s="365" t="s">
        <v>501</v>
      </c>
      <c r="E241" s="495" t="s">
        <v>19</v>
      </c>
      <c r="F241" s="495" t="s">
        <v>19</v>
      </c>
    </row>
    <row r="242" spans="2:6" ht="20.100000000000001" customHeight="1" x14ac:dyDescent="0.2">
      <c r="B242" s="740"/>
      <c r="C242" s="591" t="s">
        <v>502</v>
      </c>
      <c r="D242" s="176" t="s">
        <v>1215</v>
      </c>
      <c r="E242" s="495" t="s">
        <v>19</v>
      </c>
      <c r="F242" s="495" t="s">
        <v>19</v>
      </c>
    </row>
    <row r="243" spans="2:6" ht="20.100000000000001" customHeight="1" x14ac:dyDescent="0.2">
      <c r="B243" s="740"/>
      <c r="C243" s="591" t="s">
        <v>503</v>
      </c>
      <c r="D243" s="113">
        <v>0</v>
      </c>
      <c r="E243" s="19" t="s">
        <v>200</v>
      </c>
      <c r="F243" s="199">
        <v>0</v>
      </c>
    </row>
    <row r="244" spans="2:6" ht="20.100000000000001" customHeight="1" x14ac:dyDescent="0.2">
      <c r="B244" s="740"/>
      <c r="C244" s="591" t="s">
        <v>504</v>
      </c>
      <c r="D244" s="113">
        <v>0</v>
      </c>
      <c r="E244" s="19" t="s">
        <v>505</v>
      </c>
      <c r="F244" s="640" t="s">
        <v>506</v>
      </c>
    </row>
    <row r="245" spans="2:6" ht="20.100000000000001" customHeight="1" x14ac:dyDescent="0.2">
      <c r="B245" s="740"/>
      <c r="C245" s="591" t="s">
        <v>507</v>
      </c>
      <c r="D245" s="113">
        <v>0</v>
      </c>
      <c r="E245" s="19" t="s">
        <v>508</v>
      </c>
      <c r="F245" s="192" t="s">
        <v>19</v>
      </c>
    </row>
    <row r="246" spans="2:6" ht="20.100000000000001" customHeight="1" x14ac:dyDescent="0.2">
      <c r="B246" s="740"/>
      <c r="C246" s="591" t="s">
        <v>510</v>
      </c>
      <c r="D246" s="113" t="s">
        <v>250</v>
      </c>
      <c r="E246" s="641" t="s">
        <v>175</v>
      </c>
      <c r="F246" s="18" t="s">
        <v>511</v>
      </c>
    </row>
    <row r="247" spans="2:6" ht="20.100000000000001" customHeight="1" x14ac:dyDescent="0.2">
      <c r="B247" s="740"/>
      <c r="C247" s="117" t="s">
        <v>512</v>
      </c>
      <c r="D247" s="113" t="s">
        <v>237</v>
      </c>
      <c r="E247" s="604" t="s">
        <v>513</v>
      </c>
      <c r="F247" s="18" t="s">
        <v>514</v>
      </c>
    </row>
    <row r="248" spans="2:6" ht="25.5" x14ac:dyDescent="0.2">
      <c r="B248" s="740"/>
      <c r="C248" s="591" t="s">
        <v>1216</v>
      </c>
      <c r="D248" s="113" t="s">
        <v>515</v>
      </c>
      <c r="E248" s="193" t="s">
        <v>19</v>
      </c>
      <c r="F248" s="193" t="s">
        <v>19</v>
      </c>
    </row>
    <row r="249" spans="2:6" ht="25.5" x14ac:dyDescent="0.2">
      <c r="B249" s="740"/>
      <c r="C249" s="591" t="s">
        <v>1217</v>
      </c>
      <c r="D249" s="113" t="s">
        <v>516</v>
      </c>
      <c r="E249" s="193" t="s">
        <v>19</v>
      </c>
      <c r="F249" s="193" t="s">
        <v>19</v>
      </c>
    </row>
    <row r="250" spans="2:6" ht="20.100000000000001" customHeight="1" x14ac:dyDescent="0.2">
      <c r="B250" s="740"/>
      <c r="C250" s="584" t="s">
        <v>517</v>
      </c>
      <c r="D250" s="113"/>
      <c r="E250" s="600"/>
      <c r="F250" s="600"/>
    </row>
    <row r="251" spans="2:6" ht="20.100000000000001" customHeight="1" x14ac:dyDescent="0.2">
      <c r="B251" s="741"/>
      <c r="C251" s="643" t="s">
        <v>518</v>
      </c>
      <c r="D251" s="113" t="s">
        <v>519</v>
      </c>
      <c r="E251" s="642" t="s">
        <v>478</v>
      </c>
      <c r="F251" s="18" t="s">
        <v>497</v>
      </c>
    </row>
    <row r="252" spans="2:6" ht="20.100000000000001" customHeight="1" x14ac:dyDescent="0.2">
      <c r="B252" s="450"/>
    </row>
    <row r="253" spans="2:6" ht="20.100000000000001" customHeight="1" x14ac:dyDescent="0.2">
      <c r="B253" s="450"/>
    </row>
    <row r="254" spans="2:6" ht="20.100000000000001" customHeight="1" x14ac:dyDescent="0.2">
      <c r="B254" s="450"/>
    </row>
    <row r="255" spans="2:6" ht="20.100000000000001" customHeight="1" x14ac:dyDescent="0.2">
      <c r="B255" s="450"/>
    </row>
    <row r="256" spans="2:6" ht="20.100000000000001" customHeight="1" x14ac:dyDescent="0.2"/>
    <row r="257" spans="3:3" ht="20.100000000000001" customHeight="1" x14ac:dyDescent="0.2"/>
    <row r="258" spans="3:3" ht="20.100000000000001" customHeight="1" x14ac:dyDescent="0.2"/>
    <row r="259" spans="3:3" ht="28.5" customHeight="1" x14ac:dyDescent="0.2"/>
    <row r="260" spans="3:3" ht="28.5" customHeight="1" x14ac:dyDescent="0.2"/>
    <row r="261" spans="3:3" ht="20.100000000000001" customHeight="1" x14ac:dyDescent="0.2">
      <c r="C261" s="226" t="s">
        <v>520</v>
      </c>
    </row>
    <row r="262" spans="3:3" ht="20.100000000000001" customHeight="1" x14ac:dyDescent="0.2"/>
    <row r="263" spans="3:3" ht="16.899999999999999" customHeight="1" x14ac:dyDescent="0.2"/>
    <row r="264" spans="3:3" ht="13.9" hidden="1" customHeight="1" x14ac:dyDescent="0.2"/>
    <row r="265" spans="3:3" ht="13.9" hidden="1" customHeight="1" x14ac:dyDescent="0.2"/>
    <row r="266" spans="3:3" ht="13.9" hidden="1" customHeight="1" x14ac:dyDescent="0.2"/>
    <row r="267" spans="3:3" ht="13.9" hidden="1" customHeight="1" x14ac:dyDescent="0.2"/>
    <row r="268" spans="3:3" ht="13.9" hidden="1" customHeight="1" x14ac:dyDescent="0.2"/>
    <row r="269" spans="3:3" ht="13.9" hidden="1" customHeight="1" x14ac:dyDescent="0.2"/>
    <row r="270" spans="3:3" ht="13.9" hidden="1" customHeight="1" x14ac:dyDescent="0.2"/>
    <row r="271" spans="3:3" ht="13.9" hidden="1" customHeight="1" x14ac:dyDescent="0.2"/>
    <row r="272" spans="3:3" ht="13.9" hidden="1" customHeight="1" x14ac:dyDescent="0.2"/>
    <row r="273" ht="13.9" hidden="1" customHeight="1" x14ac:dyDescent="0.2"/>
    <row r="274" ht="13.9" hidden="1" customHeight="1" x14ac:dyDescent="0.2"/>
    <row r="275" ht="13.9" hidden="1" customHeight="1" x14ac:dyDescent="0.2"/>
    <row r="276" ht="13.9" hidden="1" customHeight="1" x14ac:dyDescent="0.2"/>
    <row r="277" ht="13.9" hidden="1" customHeight="1" x14ac:dyDescent="0.2"/>
    <row r="278" ht="13.9" hidden="1" customHeight="1" x14ac:dyDescent="0.2"/>
    <row r="279" ht="13.9" hidden="1" customHeight="1" x14ac:dyDescent="0.2"/>
    <row r="280" ht="13.9" hidden="1" customHeight="1" x14ac:dyDescent="0.2"/>
    <row r="281" ht="13.9" hidden="1" customHeight="1" x14ac:dyDescent="0.2"/>
    <row r="282" ht="13.9" hidden="1" customHeight="1" x14ac:dyDescent="0.2"/>
    <row r="283" ht="13.9" hidden="1" customHeight="1" x14ac:dyDescent="0.2"/>
    <row r="284" ht="13.9" hidden="1" customHeight="1" x14ac:dyDescent="0.2"/>
    <row r="285" ht="13.9" hidden="1" customHeight="1" x14ac:dyDescent="0.2"/>
    <row r="286" ht="12.75" hidden="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0" hidden="1" customHeight="1" x14ac:dyDescent="0.2"/>
    <row r="387" ht="0" hidden="1" customHeight="1" x14ac:dyDescent="0.2"/>
    <row r="388" ht="0" hidden="1" customHeight="1" x14ac:dyDescent="0.2"/>
    <row r="389" ht="0" hidden="1" customHeight="1" x14ac:dyDescent="0.2"/>
    <row r="390" ht="0" hidden="1" customHeight="1" x14ac:dyDescent="0.2"/>
    <row r="391" ht="0" hidden="1" customHeight="1" x14ac:dyDescent="0.2"/>
    <row r="392" ht="0" hidden="1" customHeight="1" x14ac:dyDescent="0.2"/>
    <row r="393" ht="0" hidden="1" customHeight="1" x14ac:dyDescent="0.2"/>
    <row r="394" ht="0" hidden="1" customHeight="1" x14ac:dyDescent="0.2"/>
    <row r="395" ht="0" hidden="1" customHeight="1" x14ac:dyDescent="0.2"/>
    <row r="396" ht="0" hidden="1" customHeight="1" x14ac:dyDescent="0.2"/>
    <row r="397" ht="0" hidden="1" customHeight="1" x14ac:dyDescent="0.2"/>
    <row r="398" ht="0" hidden="1" customHeight="1" x14ac:dyDescent="0.2"/>
    <row r="399" ht="0" hidden="1" customHeight="1" x14ac:dyDescent="0.2"/>
  </sheetData>
  <mergeCells count="50">
    <mergeCell ref="F203:F204"/>
    <mergeCell ref="B152:B216"/>
    <mergeCell ref="B234:B251"/>
    <mergeCell ref="C231:C232"/>
    <mergeCell ref="D232:D233"/>
    <mergeCell ref="E232:E233"/>
    <mergeCell ref="F232:F233"/>
    <mergeCell ref="C234:F234"/>
    <mergeCell ref="B6:B104"/>
    <mergeCell ref="C127:F127"/>
    <mergeCell ref="C132:F132"/>
    <mergeCell ref="C221:C222"/>
    <mergeCell ref="D221:D222"/>
    <mergeCell ref="E221:E222"/>
    <mergeCell ref="F221:F222"/>
    <mergeCell ref="C21:F21"/>
    <mergeCell ref="C25:F25"/>
    <mergeCell ref="C29:F29"/>
    <mergeCell ref="C34:F34"/>
    <mergeCell ref="C40:F40"/>
    <mergeCell ref="C47:F47"/>
    <mergeCell ref="C55:F55"/>
    <mergeCell ref="C50:F50"/>
    <mergeCell ref="F107:F108"/>
    <mergeCell ref="C65:F65"/>
    <mergeCell ref="C77:F77"/>
    <mergeCell ref="C93:F93"/>
    <mergeCell ref="C99:F99"/>
    <mergeCell ref="C4:C5"/>
    <mergeCell ref="E4:E5"/>
    <mergeCell ref="F4:F5"/>
    <mergeCell ref="C13:F13"/>
    <mergeCell ref="C17:F17"/>
    <mergeCell ref="D4:D5"/>
    <mergeCell ref="B223:B230"/>
    <mergeCell ref="F214:F215"/>
    <mergeCell ref="C107:C108"/>
    <mergeCell ref="E107:E108"/>
    <mergeCell ref="D107:D108"/>
    <mergeCell ref="C153:E153"/>
    <mergeCell ref="B121:B149"/>
    <mergeCell ref="C170:E170"/>
    <mergeCell ref="C202:E202"/>
    <mergeCell ref="C214:E214"/>
    <mergeCell ref="C133:F133"/>
    <mergeCell ref="C121:F121"/>
    <mergeCell ref="C139:F139"/>
    <mergeCell ref="C151:C152"/>
    <mergeCell ref="D151:D152"/>
    <mergeCell ref="E151:E15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D48D-5CF3-4F2E-856C-F5CE9F47061C}">
  <dimension ref="A1:AB57"/>
  <sheetViews>
    <sheetView showGridLines="0" topLeftCell="H40" workbookViewId="0">
      <selection activeCell="K15" sqref="K15:R15"/>
    </sheetView>
  </sheetViews>
  <sheetFormatPr defaultColWidth="0" defaultRowHeight="0" customHeight="1" zeroHeight="1" x14ac:dyDescent="0.2"/>
  <cols>
    <col min="1" max="1" width="4.7109375" style="1" customWidth="1"/>
    <col min="2" max="2" width="23.28515625" style="10" customWidth="1"/>
    <col min="3" max="3" width="14.5703125" style="10" customWidth="1"/>
    <col min="4" max="4" width="13.5703125" style="10" customWidth="1"/>
    <col min="5" max="5" width="13.28515625" style="10" customWidth="1"/>
    <col min="6" max="6" width="14.5703125" style="10" customWidth="1"/>
    <col min="7" max="7" width="13.5703125" style="10" customWidth="1"/>
    <col min="8" max="8" width="13.28515625" style="10" customWidth="1"/>
    <col min="9" max="9" width="13.28515625" style="1" customWidth="1"/>
    <col min="10" max="10" width="14" style="1" customWidth="1"/>
    <col min="11" max="11" width="22.85546875" style="10" customWidth="1"/>
    <col min="12" max="12" width="14.5703125" style="10" customWidth="1"/>
    <col min="13" max="13" width="14.140625" style="10" customWidth="1"/>
    <col min="14" max="14" width="13.28515625" style="10" customWidth="1"/>
    <col min="15" max="15" width="14.5703125" style="10" customWidth="1"/>
    <col min="16" max="16" width="13.5703125" style="10" customWidth="1"/>
    <col min="17" max="17" width="13.28515625" style="10" customWidth="1"/>
    <col min="18" max="18" width="17.7109375" style="1" customWidth="1"/>
    <col min="19" max="19" width="13.28515625" style="1" customWidth="1"/>
    <col min="20" max="20" width="23.28515625" style="10" hidden="1" customWidth="1"/>
    <col min="21" max="21" width="14.5703125" style="10" hidden="1" customWidth="1"/>
    <col min="22" max="22" width="13.5703125" style="10" hidden="1" customWidth="1"/>
    <col min="23" max="23" width="13.28515625" style="10" hidden="1" customWidth="1"/>
    <col min="24" max="24" width="14.5703125" style="10" hidden="1" customWidth="1"/>
    <col min="25" max="25" width="13.5703125" style="10" hidden="1" customWidth="1"/>
    <col min="26" max="26" width="13.28515625" style="10" hidden="1" customWidth="1"/>
    <col min="27" max="27" width="13.28515625" style="1" hidden="1" customWidth="1"/>
    <col min="28" max="28" width="7.7109375" style="1" hidden="1" customWidth="1"/>
    <col min="29" max="16384" width="22" style="1" hidden="1"/>
  </cols>
  <sheetData>
    <row r="1" spans="1:27" ht="12.75" x14ac:dyDescent="0.2"/>
    <row r="2" spans="1:27" ht="21" x14ac:dyDescent="0.35">
      <c r="B2" s="88" t="s">
        <v>521</v>
      </c>
      <c r="C2" s="89"/>
      <c r="D2" s="90"/>
      <c r="E2" s="91"/>
      <c r="F2" s="91"/>
      <c r="G2" s="91"/>
      <c r="H2" s="92"/>
      <c r="I2" s="31"/>
      <c r="K2" s="88" t="s">
        <v>521</v>
      </c>
      <c r="L2" s="89"/>
      <c r="M2" s="90"/>
      <c r="N2" s="91"/>
      <c r="O2" s="91"/>
      <c r="P2" s="91"/>
      <c r="Q2" s="92"/>
      <c r="R2" s="31"/>
      <c r="T2" s="31"/>
      <c r="U2" s="30"/>
      <c r="V2" s="30"/>
      <c r="W2" s="30"/>
      <c r="X2" s="30"/>
      <c r="Y2" s="30"/>
      <c r="Z2" s="30"/>
      <c r="AA2" s="31"/>
    </row>
    <row r="3" spans="1:27" ht="21.6" customHeight="1" x14ac:dyDescent="0.25">
      <c r="B3" t="s">
        <v>522</v>
      </c>
      <c r="C3" s="32"/>
      <c r="K3" t="s">
        <v>522</v>
      </c>
      <c r="L3" s="32"/>
    </row>
    <row r="4" spans="1:27" ht="18.75" x14ac:dyDescent="0.2">
      <c r="B4" s="734" t="s">
        <v>523</v>
      </c>
      <c r="C4" s="734"/>
      <c r="D4" s="734"/>
      <c r="E4" s="734"/>
      <c r="F4" s="734"/>
      <c r="G4" s="30"/>
      <c r="H4" s="30"/>
      <c r="I4" s="31"/>
      <c r="K4" s="734" t="s">
        <v>524</v>
      </c>
      <c r="L4" s="734"/>
      <c r="M4" s="734"/>
      <c r="N4" s="734"/>
      <c r="O4" s="734"/>
      <c r="P4" s="30"/>
      <c r="Q4" s="30"/>
      <c r="R4" s="31"/>
      <c r="T4" s="734" t="s">
        <v>525</v>
      </c>
      <c r="U4" s="734"/>
      <c r="V4" s="734"/>
      <c r="W4" s="734"/>
      <c r="X4" s="734"/>
      <c r="Y4" s="30"/>
      <c r="Z4" s="30"/>
      <c r="AA4" s="31"/>
    </row>
    <row r="5" spans="1:27" ht="18.75" x14ac:dyDescent="0.2">
      <c r="B5" s="734"/>
      <c r="C5" s="734"/>
      <c r="D5" s="734"/>
      <c r="E5" s="734"/>
      <c r="F5" s="734"/>
      <c r="G5" s="30"/>
      <c r="H5" s="30"/>
      <c r="I5" s="31"/>
      <c r="K5" s="734"/>
      <c r="L5" s="734"/>
      <c r="M5" s="734"/>
      <c r="N5" s="734"/>
      <c r="O5" s="734"/>
      <c r="P5" s="30"/>
      <c r="Q5" s="30"/>
      <c r="R5" s="31"/>
      <c r="T5" s="734"/>
      <c r="U5" s="734"/>
      <c r="V5" s="734"/>
      <c r="W5" s="734"/>
      <c r="X5" s="734"/>
      <c r="Y5" s="30"/>
      <c r="Z5" s="30"/>
      <c r="AA5" s="31"/>
    </row>
    <row r="6" spans="1:27" ht="18.75" x14ac:dyDescent="0.25">
      <c r="B6" s="121"/>
      <c r="C6" s="33"/>
      <c r="D6" s="33"/>
      <c r="E6" s="33"/>
      <c r="F6" s="33"/>
      <c r="G6" s="34"/>
      <c r="H6" s="34"/>
      <c r="I6" s="35"/>
      <c r="K6" s="121"/>
      <c r="L6" s="33"/>
      <c r="M6" s="33"/>
      <c r="N6" s="33"/>
      <c r="O6" s="33"/>
      <c r="P6" s="34"/>
      <c r="Q6" s="34"/>
      <c r="R6" s="35"/>
      <c r="T6" s="33"/>
      <c r="U6" s="33"/>
      <c r="V6" s="33"/>
      <c r="W6" s="33"/>
      <c r="X6" s="33"/>
      <c r="Y6" s="30"/>
      <c r="Z6" s="30"/>
      <c r="AA6" s="31"/>
    </row>
    <row r="7" spans="1:27" ht="26.25" thickBot="1" x14ac:dyDescent="0.25">
      <c r="B7" s="93" t="s">
        <v>526</v>
      </c>
      <c r="C7" s="85" t="s">
        <v>527</v>
      </c>
      <c r="D7" s="85" t="s">
        <v>528</v>
      </c>
      <c r="E7" s="85" t="s">
        <v>529</v>
      </c>
      <c r="F7" s="136" t="s">
        <v>530</v>
      </c>
      <c r="G7" s="85" t="s">
        <v>531</v>
      </c>
      <c r="H7" s="136" t="s">
        <v>532</v>
      </c>
      <c r="I7" s="136" t="s">
        <v>533</v>
      </c>
      <c r="K7" s="93" t="s">
        <v>526</v>
      </c>
      <c r="L7" s="86" t="s">
        <v>527</v>
      </c>
      <c r="M7" s="86" t="s">
        <v>528</v>
      </c>
      <c r="N7" s="86" t="s">
        <v>529</v>
      </c>
      <c r="O7" s="137" t="s">
        <v>530</v>
      </c>
      <c r="P7" s="86" t="s">
        <v>531</v>
      </c>
      <c r="Q7" s="137" t="s">
        <v>532</v>
      </c>
      <c r="R7" s="137" t="s">
        <v>533</v>
      </c>
      <c r="T7" s="93" t="s">
        <v>526</v>
      </c>
      <c r="U7" s="86" t="s">
        <v>527</v>
      </c>
      <c r="V7" s="86" t="s">
        <v>528</v>
      </c>
      <c r="W7" s="86" t="s">
        <v>529</v>
      </c>
      <c r="X7" s="137" t="s">
        <v>530</v>
      </c>
      <c r="Y7" s="87" t="s">
        <v>534</v>
      </c>
      <c r="Z7" s="87" t="s">
        <v>535</v>
      </c>
      <c r="AA7" s="87" t="s">
        <v>536</v>
      </c>
    </row>
    <row r="8" spans="1:27" ht="12.75" x14ac:dyDescent="0.2">
      <c r="B8" s="37" t="s">
        <v>537</v>
      </c>
      <c r="C8" s="222">
        <v>35</v>
      </c>
      <c r="D8" s="222">
        <v>16</v>
      </c>
      <c r="E8" s="331">
        <f t="shared" ref="E8:E13" si="0">D8/C8</f>
        <v>0.45714285714285713</v>
      </c>
      <c r="F8" s="222">
        <v>17</v>
      </c>
      <c r="G8" s="331">
        <f t="shared" ref="G8:G13" si="1">F8/C8</f>
        <v>0.48571428571428571</v>
      </c>
      <c r="H8" s="222">
        <v>4</v>
      </c>
      <c r="I8" s="331">
        <f t="shared" ref="I8:I13" si="2">H8/C8</f>
        <v>0.11428571428571428</v>
      </c>
      <c r="K8" s="37" t="s">
        <v>537</v>
      </c>
      <c r="L8" s="214">
        <v>43</v>
      </c>
      <c r="M8" s="214">
        <v>18</v>
      </c>
      <c r="N8" s="211" t="s">
        <v>205</v>
      </c>
      <c r="O8" s="214">
        <v>19</v>
      </c>
      <c r="P8" s="211" t="s">
        <v>204</v>
      </c>
      <c r="Q8" s="214">
        <v>5</v>
      </c>
      <c r="R8" s="211" t="s">
        <v>208</v>
      </c>
      <c r="T8" s="37" t="s">
        <v>538</v>
      </c>
      <c r="U8" s="214">
        <v>43</v>
      </c>
      <c r="V8" s="214">
        <v>17</v>
      </c>
      <c r="W8" s="211" t="s">
        <v>213</v>
      </c>
      <c r="X8" s="214">
        <v>18</v>
      </c>
      <c r="Y8" s="211" t="s">
        <v>205</v>
      </c>
      <c r="Z8" s="214">
        <v>4</v>
      </c>
      <c r="AA8" s="217" t="s">
        <v>209</v>
      </c>
    </row>
    <row r="9" spans="1:27" ht="12.75" x14ac:dyDescent="0.2">
      <c r="B9" s="37" t="s">
        <v>539</v>
      </c>
      <c r="C9" s="223">
        <v>3088</v>
      </c>
      <c r="D9" s="223">
        <v>715</v>
      </c>
      <c r="E9" s="332">
        <f t="shared" si="0"/>
        <v>0.23154145077720206</v>
      </c>
      <c r="F9" s="223">
        <v>1590</v>
      </c>
      <c r="G9" s="332">
        <f t="shared" si="1"/>
        <v>0.51489637305699487</v>
      </c>
      <c r="H9" s="223">
        <v>721</v>
      </c>
      <c r="I9" s="332">
        <f t="shared" si="2"/>
        <v>0.23348445595854922</v>
      </c>
      <c r="K9" s="37" t="s">
        <v>539</v>
      </c>
      <c r="L9" s="215">
        <v>2999</v>
      </c>
      <c r="M9" s="215">
        <v>639</v>
      </c>
      <c r="N9" s="212" t="s">
        <v>224</v>
      </c>
      <c r="O9" s="215">
        <v>1472</v>
      </c>
      <c r="P9" s="212" t="s">
        <v>216</v>
      </c>
      <c r="Q9" s="215">
        <v>656</v>
      </c>
      <c r="R9" s="212" t="s">
        <v>220</v>
      </c>
      <c r="T9" s="37" t="s">
        <v>214</v>
      </c>
      <c r="U9" s="215">
        <v>3044</v>
      </c>
      <c r="V9" s="215">
        <v>567</v>
      </c>
      <c r="W9" s="212" t="s">
        <v>225</v>
      </c>
      <c r="X9" s="215">
        <v>1410</v>
      </c>
      <c r="Y9" s="212" t="s">
        <v>217</v>
      </c>
      <c r="Z9" s="215">
        <v>622</v>
      </c>
      <c r="AA9" s="218" t="s">
        <v>221</v>
      </c>
    </row>
    <row r="10" spans="1:27" ht="12.75" x14ac:dyDescent="0.2">
      <c r="B10" s="37" t="s">
        <v>227</v>
      </c>
      <c r="C10" s="223">
        <v>8208</v>
      </c>
      <c r="D10" s="223">
        <v>3498</v>
      </c>
      <c r="E10" s="332">
        <f t="shared" si="0"/>
        <v>0.42616959064327486</v>
      </c>
      <c r="F10" s="223">
        <v>6171</v>
      </c>
      <c r="G10" s="332">
        <f t="shared" si="1"/>
        <v>0.75182748538011701</v>
      </c>
      <c r="H10" s="223">
        <v>3259</v>
      </c>
      <c r="I10" s="332">
        <f t="shared" si="2"/>
        <v>0.39705165692007799</v>
      </c>
      <c r="K10" s="37" t="s">
        <v>227</v>
      </c>
      <c r="L10" s="215">
        <v>7975</v>
      </c>
      <c r="M10" s="215">
        <v>3166</v>
      </c>
      <c r="N10" s="212" t="s">
        <v>232</v>
      </c>
      <c r="O10" s="215">
        <v>5835</v>
      </c>
      <c r="P10" s="212" t="s">
        <v>229</v>
      </c>
      <c r="Q10" s="215">
        <v>3056</v>
      </c>
      <c r="R10" s="212" t="s">
        <v>233</v>
      </c>
      <c r="T10" s="37" t="s">
        <v>227</v>
      </c>
      <c r="U10" s="215">
        <v>8203</v>
      </c>
      <c r="V10" s="215">
        <v>3057</v>
      </c>
      <c r="W10" s="212" t="s">
        <v>237</v>
      </c>
      <c r="X10" s="215">
        <v>5851</v>
      </c>
      <c r="Y10" s="212" t="s">
        <v>230</v>
      </c>
      <c r="Z10" s="215">
        <v>3039</v>
      </c>
      <c r="AA10" s="218" t="s">
        <v>234</v>
      </c>
    </row>
    <row r="11" spans="1:27" ht="12.75" x14ac:dyDescent="0.2">
      <c r="B11" s="37" t="s">
        <v>238</v>
      </c>
      <c r="C11" s="223">
        <v>14406</v>
      </c>
      <c r="D11" s="223">
        <v>8660</v>
      </c>
      <c r="E11" s="332">
        <f t="shared" si="0"/>
        <v>0.60113841454949324</v>
      </c>
      <c r="F11" s="223">
        <v>12973</v>
      </c>
      <c r="G11" s="332">
        <f t="shared" si="1"/>
        <v>0.90052755796196027</v>
      </c>
      <c r="H11" s="223">
        <v>8917</v>
      </c>
      <c r="I11" s="332">
        <f t="shared" si="2"/>
        <v>0.6189782035263085</v>
      </c>
      <c r="K11" s="37" t="s">
        <v>238</v>
      </c>
      <c r="L11" s="215">
        <v>13960</v>
      </c>
      <c r="M11" s="215">
        <v>8051</v>
      </c>
      <c r="N11" s="212" t="s">
        <v>247</v>
      </c>
      <c r="O11" s="215">
        <v>12439</v>
      </c>
      <c r="P11" s="212" t="s">
        <v>240</v>
      </c>
      <c r="Q11" s="215">
        <v>8534</v>
      </c>
      <c r="R11" s="212" t="s">
        <v>244</v>
      </c>
      <c r="T11" s="37" t="s">
        <v>238</v>
      </c>
      <c r="U11" s="215">
        <v>15478</v>
      </c>
      <c r="V11" s="215">
        <v>8735</v>
      </c>
      <c r="W11" s="212" t="s">
        <v>248</v>
      </c>
      <c r="X11" s="215">
        <v>13664</v>
      </c>
      <c r="Y11" s="212" t="s">
        <v>241</v>
      </c>
      <c r="Z11" s="215">
        <v>9358</v>
      </c>
      <c r="AA11" s="218" t="s">
        <v>245</v>
      </c>
    </row>
    <row r="12" spans="1:27" ht="12.75" x14ac:dyDescent="0.2">
      <c r="B12" s="37" t="s">
        <v>540</v>
      </c>
      <c r="C12" s="223">
        <v>3844</v>
      </c>
      <c r="D12" s="223">
        <v>2824</v>
      </c>
      <c r="E12" s="332">
        <f t="shared" si="0"/>
        <v>0.73465140478668056</v>
      </c>
      <c r="F12" s="223">
        <v>3684</v>
      </c>
      <c r="G12" s="332">
        <f t="shared" si="1"/>
        <v>0.95837669094693023</v>
      </c>
      <c r="H12" s="223">
        <v>2754</v>
      </c>
      <c r="I12" s="332">
        <f t="shared" si="2"/>
        <v>0.71644120707596259</v>
      </c>
      <c r="K12" s="37" t="s">
        <v>540</v>
      </c>
      <c r="L12" s="215">
        <v>5125</v>
      </c>
      <c r="M12" s="215">
        <v>3770</v>
      </c>
      <c r="N12" s="212" t="s">
        <v>541</v>
      </c>
      <c r="O12" s="215">
        <v>4918</v>
      </c>
      <c r="P12" s="212" t="s">
        <v>542</v>
      </c>
      <c r="Q12" s="215">
        <v>3533</v>
      </c>
      <c r="R12" s="212" t="s">
        <v>543</v>
      </c>
      <c r="T12" s="37" t="s">
        <v>540</v>
      </c>
      <c r="U12" s="215">
        <v>5394</v>
      </c>
      <c r="V12" s="215">
        <v>3785</v>
      </c>
      <c r="W12" s="212" t="s">
        <v>544</v>
      </c>
      <c r="X12" s="215">
        <v>5112</v>
      </c>
      <c r="Y12" s="212" t="s">
        <v>545</v>
      </c>
      <c r="Z12" s="215">
        <v>3704</v>
      </c>
      <c r="AA12" s="218" t="s">
        <v>546</v>
      </c>
    </row>
    <row r="13" spans="1:27" ht="13.5" thickBot="1" x14ac:dyDescent="0.25">
      <c r="B13" s="94" t="s">
        <v>547</v>
      </c>
      <c r="C13" s="224">
        <v>29581</v>
      </c>
      <c r="D13" s="224">
        <v>15713</v>
      </c>
      <c r="E13" s="333">
        <f t="shared" si="0"/>
        <v>0.53118555829755587</v>
      </c>
      <c r="F13" s="224">
        <v>24435</v>
      </c>
      <c r="G13" s="333">
        <f t="shared" si="1"/>
        <v>0.8260369831986748</v>
      </c>
      <c r="H13" s="224">
        <v>15655</v>
      </c>
      <c r="I13" s="333">
        <f t="shared" si="2"/>
        <v>0.52922484026909167</v>
      </c>
      <c r="K13" s="94" t="s">
        <v>547</v>
      </c>
      <c r="L13" s="219">
        <v>30102</v>
      </c>
      <c r="M13" s="219">
        <v>15635</v>
      </c>
      <c r="N13" s="220" t="s">
        <v>548</v>
      </c>
      <c r="O13" s="219">
        <v>24638</v>
      </c>
      <c r="P13" s="220">
        <v>82</v>
      </c>
      <c r="Q13" s="219">
        <v>15784</v>
      </c>
      <c r="R13" s="220" t="s">
        <v>549</v>
      </c>
      <c r="T13" s="42"/>
      <c r="U13" s="219">
        <v>32162</v>
      </c>
      <c r="V13" s="219">
        <v>16161</v>
      </c>
      <c r="W13" s="220" t="s">
        <v>550</v>
      </c>
      <c r="X13" s="219">
        <v>26055</v>
      </c>
      <c r="Y13" s="221">
        <v>81</v>
      </c>
      <c r="Z13" s="219">
        <v>16727</v>
      </c>
      <c r="AA13" s="221">
        <v>52</v>
      </c>
    </row>
    <row r="14" spans="1:27" ht="35.25" customHeight="1" x14ac:dyDescent="0.2">
      <c r="A14" s="228"/>
      <c r="B14" s="758" t="s">
        <v>551</v>
      </c>
      <c r="C14" s="758"/>
      <c r="D14" s="758"/>
      <c r="E14" s="758"/>
      <c r="F14" s="758"/>
      <c r="G14" s="758"/>
      <c r="H14" s="758"/>
      <c r="I14" s="758"/>
      <c r="J14" s="228"/>
      <c r="K14" s="758" t="s">
        <v>551</v>
      </c>
      <c r="L14" s="758"/>
      <c r="M14" s="758"/>
      <c r="N14" s="758"/>
      <c r="O14" s="758"/>
      <c r="P14" s="758"/>
      <c r="Q14" s="758"/>
      <c r="R14" s="758"/>
      <c r="T14" s="43"/>
      <c r="U14" s="44"/>
      <c r="V14" s="44"/>
      <c r="W14" s="43"/>
      <c r="X14" s="44"/>
      <c r="Y14" s="43"/>
      <c r="Z14" s="44"/>
      <c r="AA14" s="43"/>
    </row>
    <row r="15" spans="1:27" ht="39.75" customHeight="1" x14ac:dyDescent="0.2">
      <c r="A15" s="228"/>
      <c r="B15" s="759" t="s">
        <v>552</v>
      </c>
      <c r="C15" s="759"/>
      <c r="D15" s="759"/>
      <c r="E15" s="759"/>
      <c r="F15" s="759"/>
      <c r="G15" s="759"/>
      <c r="H15" s="759"/>
      <c r="I15" s="759"/>
      <c r="J15" s="228"/>
      <c r="K15" s="759" t="s">
        <v>552</v>
      </c>
      <c r="L15" s="759"/>
      <c r="M15" s="759"/>
      <c r="N15" s="759"/>
      <c r="O15" s="759"/>
      <c r="P15" s="759"/>
      <c r="Q15" s="759"/>
      <c r="R15" s="759"/>
    </row>
    <row r="16" spans="1:27" ht="12.75" customHeight="1" x14ac:dyDescent="0.2">
      <c r="B16" s="734" t="s">
        <v>553</v>
      </c>
      <c r="C16" s="734"/>
      <c r="D16" s="734"/>
      <c r="E16" s="734"/>
      <c r="F16" s="734"/>
      <c r="K16" s="734" t="s">
        <v>554</v>
      </c>
      <c r="L16" s="734"/>
      <c r="M16" s="734"/>
      <c r="N16" s="734"/>
      <c r="O16" s="734"/>
      <c r="T16" s="734" t="s">
        <v>555</v>
      </c>
      <c r="U16" s="734"/>
      <c r="V16" s="734"/>
      <c r="W16" s="734"/>
      <c r="X16" s="734"/>
    </row>
    <row r="17" spans="2:27" ht="18.75" x14ac:dyDescent="0.2">
      <c r="B17" s="734"/>
      <c r="C17" s="734"/>
      <c r="D17" s="734"/>
      <c r="E17" s="734"/>
      <c r="F17" s="734"/>
      <c r="G17" s="30"/>
      <c r="H17" s="30"/>
      <c r="I17" s="31"/>
      <c r="K17" s="734"/>
      <c r="L17" s="734"/>
      <c r="M17" s="734"/>
      <c r="N17" s="734"/>
      <c r="O17" s="734"/>
      <c r="P17" s="30"/>
      <c r="Q17" s="30"/>
      <c r="R17" s="31"/>
      <c r="T17" s="734"/>
      <c r="U17" s="734"/>
      <c r="V17" s="734"/>
      <c r="W17" s="734"/>
      <c r="X17" s="734"/>
      <c r="Y17" s="30"/>
      <c r="Z17" s="30"/>
      <c r="AA17" s="31"/>
    </row>
    <row r="18" spans="2:27" ht="18.75" x14ac:dyDescent="0.25">
      <c r="B18" s="33"/>
      <c r="C18" s="33"/>
      <c r="D18" s="33"/>
      <c r="E18" s="33"/>
      <c r="F18" s="33"/>
      <c r="G18" s="34"/>
      <c r="H18" s="34"/>
      <c r="I18" s="35"/>
      <c r="K18" s="33"/>
      <c r="L18" s="33"/>
      <c r="M18" s="33"/>
      <c r="N18" s="33"/>
      <c r="O18" s="33"/>
      <c r="P18" s="34"/>
      <c r="Q18" s="34"/>
      <c r="R18" s="35"/>
      <c r="T18" s="33"/>
      <c r="U18" s="33"/>
      <c r="V18" s="33"/>
      <c r="W18" s="33"/>
      <c r="X18" s="33"/>
      <c r="Y18" s="30"/>
      <c r="Z18" s="30"/>
      <c r="AA18" s="31"/>
    </row>
    <row r="19" spans="2:27" ht="26.25" thickBot="1" x14ac:dyDescent="0.25">
      <c r="B19" s="93" t="s">
        <v>526</v>
      </c>
      <c r="C19" s="36"/>
      <c r="D19" s="36"/>
      <c r="E19" s="36"/>
      <c r="F19" s="85" t="s">
        <v>527</v>
      </c>
      <c r="G19" s="85" t="s">
        <v>556</v>
      </c>
      <c r="H19" s="136" t="s">
        <v>532</v>
      </c>
      <c r="I19" s="85" t="s">
        <v>557</v>
      </c>
      <c r="K19" s="93" t="s">
        <v>526</v>
      </c>
      <c r="L19" s="36"/>
      <c r="M19" s="36"/>
      <c r="N19" s="36"/>
      <c r="O19" s="86" t="s">
        <v>527</v>
      </c>
      <c r="P19" s="86" t="s">
        <v>556</v>
      </c>
      <c r="Q19" s="137" t="s">
        <v>532</v>
      </c>
      <c r="R19" s="86" t="s">
        <v>557</v>
      </c>
      <c r="T19" s="93" t="s">
        <v>526</v>
      </c>
      <c r="U19" s="36"/>
      <c r="V19" s="36"/>
      <c r="W19" s="36"/>
      <c r="X19" s="86" t="s">
        <v>527</v>
      </c>
      <c r="Y19" s="87" t="s">
        <v>558</v>
      </c>
      <c r="Z19" s="87" t="s">
        <v>532</v>
      </c>
      <c r="AA19" s="87" t="s">
        <v>557</v>
      </c>
    </row>
    <row r="20" spans="2:27" ht="12.75" x14ac:dyDescent="0.2">
      <c r="B20" s="32" t="s">
        <v>538</v>
      </c>
      <c r="C20" s="646"/>
      <c r="D20" s="646"/>
      <c r="E20" s="648"/>
      <c r="F20" s="222">
        <v>35</v>
      </c>
      <c r="G20" s="154">
        <v>13</v>
      </c>
      <c r="H20" s="154">
        <v>4</v>
      </c>
      <c r="I20" s="331">
        <v>0.48571428571428571</v>
      </c>
      <c r="K20" s="32" t="s">
        <v>538</v>
      </c>
      <c r="L20" s="646"/>
      <c r="M20" s="646"/>
      <c r="N20" s="648"/>
      <c r="O20" s="214">
        <v>43</v>
      </c>
      <c r="P20" s="214">
        <v>14</v>
      </c>
      <c r="Q20" s="214">
        <v>5</v>
      </c>
      <c r="R20" s="211" t="s">
        <v>204</v>
      </c>
      <c r="T20" s="37" t="s">
        <v>538</v>
      </c>
      <c r="U20" s="38"/>
      <c r="V20" s="38"/>
      <c r="W20" s="39"/>
      <c r="X20" s="214">
        <v>43</v>
      </c>
      <c r="Y20" s="214">
        <v>14</v>
      </c>
      <c r="Z20" s="214">
        <v>4</v>
      </c>
      <c r="AA20" s="211" t="s">
        <v>205</v>
      </c>
    </row>
    <row r="21" spans="2:27" ht="12.75" x14ac:dyDescent="0.2">
      <c r="B21" s="32" t="s">
        <v>214</v>
      </c>
      <c r="C21" s="647"/>
      <c r="D21" s="647"/>
      <c r="E21" s="649"/>
      <c r="F21" s="223">
        <v>3088</v>
      </c>
      <c r="G21" s="155">
        <v>869</v>
      </c>
      <c r="H21" s="155">
        <v>721</v>
      </c>
      <c r="I21" s="332">
        <v>0.51489637305699487</v>
      </c>
      <c r="K21" s="32" t="s">
        <v>214</v>
      </c>
      <c r="L21" s="647"/>
      <c r="M21" s="647"/>
      <c r="N21" s="649"/>
      <c r="O21" s="215">
        <v>2999</v>
      </c>
      <c r="P21" s="215">
        <v>816</v>
      </c>
      <c r="Q21" s="215">
        <v>656</v>
      </c>
      <c r="R21" s="212" t="s">
        <v>216</v>
      </c>
      <c r="T21" s="37" t="s">
        <v>214</v>
      </c>
      <c r="U21" s="40"/>
      <c r="V21" s="40"/>
      <c r="W21" s="41"/>
      <c r="X21" s="215">
        <v>3044</v>
      </c>
      <c r="Y21" s="215">
        <v>788</v>
      </c>
      <c r="Z21" s="215">
        <v>622</v>
      </c>
      <c r="AA21" s="212" t="s">
        <v>217</v>
      </c>
    </row>
    <row r="22" spans="2:27" ht="12.75" x14ac:dyDescent="0.2">
      <c r="B22" s="32" t="s">
        <v>227</v>
      </c>
      <c r="C22" s="647"/>
      <c r="D22" s="647"/>
      <c r="E22" s="649"/>
      <c r="F22" s="223">
        <v>8208</v>
      </c>
      <c r="G22" s="155">
        <v>2912</v>
      </c>
      <c r="H22" s="155">
        <v>3259</v>
      </c>
      <c r="I22" s="332">
        <v>0.75182748538011701</v>
      </c>
      <c r="K22" s="32" t="s">
        <v>227</v>
      </c>
      <c r="L22" s="647"/>
      <c r="M22" s="647"/>
      <c r="N22" s="649"/>
      <c r="O22" s="215">
        <v>7975</v>
      </c>
      <c r="P22" s="215">
        <v>2779</v>
      </c>
      <c r="Q22" s="215">
        <v>3056</v>
      </c>
      <c r="R22" s="212" t="s">
        <v>229</v>
      </c>
      <c r="T22" s="37" t="s">
        <v>227</v>
      </c>
      <c r="U22" s="40"/>
      <c r="V22" s="40"/>
      <c r="W22" s="41"/>
      <c r="X22" s="215">
        <v>8203</v>
      </c>
      <c r="Y22" s="215">
        <v>2812</v>
      </c>
      <c r="Z22" s="215">
        <v>3039</v>
      </c>
      <c r="AA22" s="212" t="s">
        <v>230</v>
      </c>
    </row>
    <row r="23" spans="2:27" ht="14.25" customHeight="1" x14ac:dyDescent="0.2">
      <c r="B23" s="32" t="s">
        <v>238</v>
      </c>
      <c r="C23" s="647"/>
      <c r="D23" s="647"/>
      <c r="E23" s="649"/>
      <c r="F23" s="223">
        <v>14406</v>
      </c>
      <c r="G23" s="155">
        <v>4056</v>
      </c>
      <c r="H23" s="155">
        <v>8917</v>
      </c>
      <c r="I23" s="332">
        <v>0.90052755796196027</v>
      </c>
      <c r="K23" s="32" t="s">
        <v>238</v>
      </c>
      <c r="L23" s="647"/>
      <c r="M23" s="647"/>
      <c r="N23" s="649"/>
      <c r="O23" s="215">
        <v>13960</v>
      </c>
      <c r="P23" s="215">
        <v>3905</v>
      </c>
      <c r="Q23" s="215">
        <v>8534</v>
      </c>
      <c r="R23" s="212" t="s">
        <v>240</v>
      </c>
      <c r="T23" s="37" t="s">
        <v>238</v>
      </c>
      <c r="U23" s="40"/>
      <c r="V23" s="40"/>
      <c r="W23" s="41"/>
      <c r="X23" s="215">
        <v>15478</v>
      </c>
      <c r="Y23" s="215">
        <v>4306</v>
      </c>
      <c r="Z23" s="215">
        <v>9358</v>
      </c>
      <c r="AA23" s="212" t="s">
        <v>241</v>
      </c>
    </row>
    <row r="24" spans="2:27" ht="22.5" customHeight="1" thickBot="1" x14ac:dyDescent="0.25">
      <c r="B24" s="94" t="s">
        <v>547</v>
      </c>
      <c r="C24" s="45"/>
      <c r="D24" s="45"/>
      <c r="E24" s="42"/>
      <c r="F24" s="156">
        <v>25737</v>
      </c>
      <c r="G24" s="156">
        <v>7850</v>
      </c>
      <c r="H24" s="156">
        <v>12901</v>
      </c>
      <c r="I24" s="333">
        <f>(G24+H24)/F24</f>
        <v>0.80627112717099891</v>
      </c>
      <c r="K24" s="94" t="s">
        <v>547</v>
      </c>
      <c r="L24" s="45"/>
      <c r="M24" s="45"/>
      <c r="N24" s="42"/>
      <c r="O24" s="219">
        <f>SUM(O20:O23)</f>
        <v>24977</v>
      </c>
      <c r="P24" s="219">
        <f>SUM(P20:P23)</f>
        <v>7514</v>
      </c>
      <c r="Q24" s="219">
        <f>SUM(Q20:Q23)</f>
        <v>12251</v>
      </c>
      <c r="R24" s="219" t="s">
        <v>559</v>
      </c>
      <c r="T24" s="94" t="s">
        <v>547</v>
      </c>
      <c r="U24" s="45"/>
      <c r="V24" s="45"/>
      <c r="W24" s="42"/>
      <c r="X24" s="213">
        <f>SUM(X20:X23)</f>
        <v>26768</v>
      </c>
      <c r="Y24" s="216">
        <f>SUM(Y20:Y23)</f>
        <v>7920</v>
      </c>
      <c r="Z24" s="213">
        <f>SUM(Z20:Z23)</f>
        <v>13023</v>
      </c>
      <c r="AA24" s="213" t="s">
        <v>560</v>
      </c>
    </row>
    <row r="25" spans="2:27" ht="12.75" x14ac:dyDescent="0.2">
      <c r="B25" s="757"/>
      <c r="C25" s="757"/>
      <c r="K25" s="757"/>
      <c r="L25" s="757"/>
    </row>
    <row r="26" spans="2:27" ht="12.75" x14ac:dyDescent="0.2">
      <c r="B26" s="734" t="s">
        <v>561</v>
      </c>
      <c r="C26" s="734"/>
      <c r="D26" s="734"/>
      <c r="E26" s="734"/>
      <c r="F26" s="734"/>
      <c r="K26" s="734" t="s">
        <v>562</v>
      </c>
      <c r="L26" s="734"/>
      <c r="M26" s="734"/>
      <c r="N26" s="734"/>
      <c r="O26" s="734"/>
      <c r="T26" s="734" t="s">
        <v>563</v>
      </c>
      <c r="U26" s="734"/>
      <c r="V26" s="734"/>
      <c r="W26" s="734"/>
      <c r="X26" s="734"/>
    </row>
    <row r="27" spans="2:27" ht="18.75" x14ac:dyDescent="0.2">
      <c r="B27" s="734"/>
      <c r="C27" s="734"/>
      <c r="D27" s="734"/>
      <c r="E27" s="734"/>
      <c r="F27" s="734"/>
      <c r="G27" s="30"/>
      <c r="H27" s="30"/>
      <c r="I27" s="31"/>
      <c r="K27" s="734"/>
      <c r="L27" s="734"/>
      <c r="M27" s="734"/>
      <c r="N27" s="734"/>
      <c r="O27" s="734"/>
      <c r="P27" s="30"/>
      <c r="Q27" s="30"/>
      <c r="R27" s="31"/>
      <c r="T27" s="734"/>
      <c r="U27" s="734"/>
      <c r="V27" s="734"/>
      <c r="W27" s="734"/>
      <c r="X27" s="734"/>
      <c r="Y27" s="30"/>
      <c r="Z27" s="30"/>
      <c r="AA27" s="31"/>
    </row>
    <row r="28" spans="2:27" ht="18.75" x14ac:dyDescent="0.25">
      <c r="B28" s="33"/>
      <c r="C28" s="33"/>
      <c r="D28" s="33"/>
      <c r="E28" s="33"/>
      <c r="F28" s="33"/>
      <c r="G28" s="34"/>
      <c r="H28" s="34"/>
      <c r="I28" s="35"/>
      <c r="K28" s="33"/>
      <c r="L28" s="33"/>
      <c r="M28" s="33"/>
      <c r="N28" s="33"/>
      <c r="O28" s="33"/>
      <c r="P28" s="34"/>
      <c r="Q28" s="34"/>
      <c r="R28" s="35"/>
      <c r="T28" s="33"/>
      <c r="U28" s="33"/>
      <c r="V28" s="33"/>
      <c r="W28" s="33"/>
      <c r="X28" s="33"/>
      <c r="Y28" s="30"/>
      <c r="Z28" s="30"/>
      <c r="AA28" s="31"/>
    </row>
    <row r="29" spans="2:27" ht="26.25" thickBot="1" x14ac:dyDescent="0.25">
      <c r="B29" s="93" t="s">
        <v>526</v>
      </c>
      <c r="C29" s="36"/>
      <c r="D29" s="36"/>
      <c r="E29" s="85" t="s">
        <v>527</v>
      </c>
      <c r="F29" s="85" t="s">
        <v>564</v>
      </c>
      <c r="G29" s="85" t="s">
        <v>565</v>
      </c>
      <c r="H29" s="85" t="s">
        <v>278</v>
      </c>
      <c r="I29" s="85" t="s">
        <v>566</v>
      </c>
      <c r="K29" s="93" t="s">
        <v>526</v>
      </c>
      <c r="L29" s="36"/>
      <c r="M29" s="36"/>
      <c r="N29" s="86" t="s">
        <v>527</v>
      </c>
      <c r="O29" s="86" t="s">
        <v>564</v>
      </c>
      <c r="P29" s="86" t="s">
        <v>565</v>
      </c>
      <c r="Q29" s="86" t="s">
        <v>278</v>
      </c>
      <c r="R29" s="86" t="s">
        <v>566</v>
      </c>
      <c r="T29" s="93" t="s">
        <v>526</v>
      </c>
      <c r="U29" s="36"/>
      <c r="V29" s="36"/>
      <c r="W29" s="86" t="s">
        <v>527</v>
      </c>
      <c r="X29" s="86" t="s">
        <v>564</v>
      </c>
      <c r="Y29" s="87" t="s">
        <v>565</v>
      </c>
      <c r="Z29" s="87" t="s">
        <v>278</v>
      </c>
      <c r="AA29" s="87" t="s">
        <v>566</v>
      </c>
    </row>
    <row r="30" spans="2:27" ht="12.75" x14ac:dyDescent="0.2">
      <c r="B30" s="32" t="s">
        <v>538</v>
      </c>
      <c r="C30" s="646"/>
      <c r="D30" s="646"/>
      <c r="E30" s="222">
        <v>35</v>
      </c>
      <c r="F30" s="154">
        <v>27</v>
      </c>
      <c r="G30" s="331">
        <f>F30/E30</f>
        <v>0.77142857142857146</v>
      </c>
      <c r="H30" s="154">
        <v>8</v>
      </c>
      <c r="I30" s="331">
        <f>H30/E30</f>
        <v>0.22857142857142856</v>
      </c>
      <c r="K30" s="32" t="s">
        <v>538</v>
      </c>
      <c r="L30" s="646"/>
      <c r="M30" s="646"/>
      <c r="N30" s="214">
        <v>43</v>
      </c>
      <c r="O30" s="214">
        <v>32</v>
      </c>
      <c r="P30" s="211" t="s">
        <v>341</v>
      </c>
      <c r="Q30" s="214">
        <v>11</v>
      </c>
      <c r="R30" s="211" t="s">
        <v>567</v>
      </c>
      <c r="T30" s="37" t="s">
        <v>538</v>
      </c>
      <c r="U30" s="38"/>
      <c r="V30" s="38"/>
      <c r="W30" s="157">
        <v>43</v>
      </c>
      <c r="X30" s="157">
        <v>33</v>
      </c>
      <c r="Y30" s="211" t="s">
        <v>568</v>
      </c>
      <c r="Z30" s="157">
        <v>10</v>
      </c>
      <c r="AA30" s="211" t="s">
        <v>219</v>
      </c>
    </row>
    <row r="31" spans="2:27" ht="12.75" x14ac:dyDescent="0.2">
      <c r="B31" s="32" t="s">
        <v>214</v>
      </c>
      <c r="C31" s="647"/>
      <c r="D31" s="647"/>
      <c r="E31" s="223">
        <v>3088</v>
      </c>
      <c r="F31" s="155">
        <v>1847</v>
      </c>
      <c r="G31" s="332">
        <f>F31/E31</f>
        <v>0.5981217616580311</v>
      </c>
      <c r="H31" s="155">
        <v>1241</v>
      </c>
      <c r="I31" s="332">
        <f>H31/E31</f>
        <v>0.4018782383419689</v>
      </c>
      <c r="K31" s="32" t="s">
        <v>214</v>
      </c>
      <c r="L31" s="647"/>
      <c r="M31" s="647"/>
      <c r="N31" s="215">
        <v>2999</v>
      </c>
      <c r="O31" s="215">
        <v>1809</v>
      </c>
      <c r="P31" s="212" t="s">
        <v>569</v>
      </c>
      <c r="Q31" s="215">
        <v>1190</v>
      </c>
      <c r="R31" s="212" t="s">
        <v>232</v>
      </c>
      <c r="T31" s="37" t="s">
        <v>214</v>
      </c>
      <c r="U31" s="40"/>
      <c r="V31" s="40"/>
      <c r="W31" s="158">
        <v>3044</v>
      </c>
      <c r="X31" s="158">
        <v>1857</v>
      </c>
      <c r="Y31" s="212" t="s">
        <v>570</v>
      </c>
      <c r="Z31" s="158">
        <v>1187</v>
      </c>
      <c r="AA31" s="212" t="s">
        <v>571</v>
      </c>
    </row>
    <row r="32" spans="2:27" ht="12.75" x14ac:dyDescent="0.2">
      <c r="B32" s="32" t="s">
        <v>227</v>
      </c>
      <c r="C32" s="647"/>
      <c r="D32" s="647"/>
      <c r="E32" s="223">
        <v>8208</v>
      </c>
      <c r="F32" s="155">
        <v>3952</v>
      </c>
      <c r="G32" s="332">
        <f>F32/E32</f>
        <v>0.48148148148148145</v>
      </c>
      <c r="H32" s="155">
        <v>4256</v>
      </c>
      <c r="I32" s="332">
        <f>H32/E32</f>
        <v>0.51851851851851849</v>
      </c>
      <c r="K32" s="32" t="s">
        <v>227</v>
      </c>
      <c r="L32" s="647"/>
      <c r="M32" s="647"/>
      <c r="N32" s="215">
        <v>7975</v>
      </c>
      <c r="O32" s="215">
        <v>3891</v>
      </c>
      <c r="P32" s="212" t="s">
        <v>572</v>
      </c>
      <c r="Q32" s="215">
        <v>4084</v>
      </c>
      <c r="R32" s="212" t="s">
        <v>573</v>
      </c>
      <c r="T32" s="37" t="s">
        <v>227</v>
      </c>
      <c r="U32" s="40"/>
      <c r="V32" s="40"/>
      <c r="W32" s="158">
        <v>8203</v>
      </c>
      <c r="X32" s="158">
        <v>4040</v>
      </c>
      <c r="Y32" s="212" t="s">
        <v>574</v>
      </c>
      <c r="Z32" s="158">
        <v>4163</v>
      </c>
      <c r="AA32" s="212" t="s">
        <v>575</v>
      </c>
    </row>
    <row r="33" spans="2:27" ht="12.75" x14ac:dyDescent="0.2">
      <c r="B33" s="32" t="s">
        <v>238</v>
      </c>
      <c r="C33" s="647"/>
      <c r="D33" s="647"/>
      <c r="E33" s="223">
        <v>14406</v>
      </c>
      <c r="F33" s="155">
        <v>4401</v>
      </c>
      <c r="G33" s="332">
        <f>F33/E33</f>
        <v>0.30549770928779674</v>
      </c>
      <c r="H33" s="155">
        <v>10005</v>
      </c>
      <c r="I33" s="332">
        <f>H33/E33</f>
        <v>0.69450229071220326</v>
      </c>
      <c r="K33" s="32" t="s">
        <v>238</v>
      </c>
      <c r="L33" s="647"/>
      <c r="M33" s="647"/>
      <c r="N33" s="215">
        <v>13960</v>
      </c>
      <c r="O33" s="215">
        <v>4272</v>
      </c>
      <c r="P33" s="212" t="s">
        <v>572</v>
      </c>
      <c r="Q33" s="215">
        <v>9688</v>
      </c>
      <c r="R33" s="212" t="s">
        <v>576</v>
      </c>
      <c r="T33" s="37" t="s">
        <v>238</v>
      </c>
      <c r="U33" s="40"/>
      <c r="V33" s="40"/>
      <c r="W33" s="158">
        <v>15478</v>
      </c>
      <c r="X33" s="158">
        <v>4724</v>
      </c>
      <c r="Y33" s="212" t="s">
        <v>577</v>
      </c>
      <c r="Z33" s="158">
        <v>10754</v>
      </c>
      <c r="AA33" s="212" t="s">
        <v>231</v>
      </c>
    </row>
    <row r="34" spans="2:27" ht="20.25" customHeight="1" thickBot="1" x14ac:dyDescent="0.25">
      <c r="B34" s="94" t="s">
        <v>547</v>
      </c>
      <c r="C34" s="45"/>
      <c r="D34" s="45"/>
      <c r="E34" s="156">
        <v>25737</v>
      </c>
      <c r="F34" s="156">
        <v>10227</v>
      </c>
      <c r="G34" s="333">
        <f>F34/E34</f>
        <v>0.39736566033337217</v>
      </c>
      <c r="H34" s="156">
        <v>15510</v>
      </c>
      <c r="I34" s="333">
        <f>H34/E34</f>
        <v>0.60263433966662783</v>
      </c>
      <c r="K34" s="94" t="s">
        <v>547</v>
      </c>
      <c r="L34" s="45"/>
      <c r="M34" s="45"/>
      <c r="N34" s="219">
        <f>SUM(N30:N33)</f>
        <v>24977</v>
      </c>
      <c r="O34" s="219">
        <f>SUM(O30:O33)</f>
        <v>10004</v>
      </c>
      <c r="P34" s="219" t="s">
        <v>578</v>
      </c>
      <c r="Q34" s="219">
        <f>SUM(Q30:Q33)</f>
        <v>14973</v>
      </c>
      <c r="R34" s="219" t="s">
        <v>197</v>
      </c>
      <c r="T34" s="94" t="s">
        <v>547</v>
      </c>
      <c r="U34" s="45"/>
      <c r="V34" s="45"/>
      <c r="W34" s="168">
        <f>SUM(W30:W33)</f>
        <v>26768</v>
      </c>
      <c r="X34" s="168">
        <f>SUM(X30:X33)</f>
        <v>10654</v>
      </c>
      <c r="Y34" s="168">
        <v>39.799999999999997</v>
      </c>
      <c r="Z34" s="168">
        <f>SUM(Z30:Z33)</f>
        <v>16114</v>
      </c>
      <c r="AA34" s="213" t="s">
        <v>198</v>
      </c>
    </row>
    <row r="35" spans="2:27" ht="12.75" x14ac:dyDescent="0.2">
      <c r="J35" s="370"/>
      <c r="K35" s="371"/>
      <c r="L35" s="374"/>
      <c r="M35" s="375"/>
      <c r="N35" s="374"/>
      <c r="O35" s="375"/>
      <c r="P35" s="374"/>
      <c r="Q35" s="375"/>
    </row>
    <row r="36" spans="2:27" ht="15" x14ac:dyDescent="0.2">
      <c r="J36" s="372"/>
      <c r="K36" s="373"/>
      <c r="L36" s="376"/>
      <c r="M36" s="377"/>
      <c r="N36" s="376"/>
      <c r="O36" s="377"/>
      <c r="P36" s="376"/>
      <c r="Q36" s="377"/>
    </row>
    <row r="37" spans="2:27" ht="15" x14ac:dyDescent="0.2">
      <c r="J37" s="372"/>
      <c r="K37" s="373"/>
      <c r="L37" s="376"/>
      <c r="M37" s="377"/>
      <c r="N37" s="376"/>
      <c r="O37" s="377"/>
      <c r="P37" s="376"/>
      <c r="Q37" s="377"/>
    </row>
    <row r="38" spans="2:27" ht="12.75" customHeight="1" x14ac:dyDescent="0.2">
      <c r="B38" s="734" t="s">
        <v>579</v>
      </c>
      <c r="C38" s="734"/>
      <c r="D38" s="734"/>
      <c r="E38" s="734"/>
      <c r="F38" s="734"/>
      <c r="J38" s="372"/>
      <c r="K38" s="373"/>
      <c r="L38" s="376"/>
      <c r="M38" s="377"/>
      <c r="N38" s="376"/>
      <c r="O38" s="377"/>
      <c r="P38" s="376"/>
      <c r="Q38" s="377"/>
    </row>
    <row r="39" spans="2:27" ht="18.75" x14ac:dyDescent="0.2">
      <c r="B39" s="734"/>
      <c r="C39" s="734"/>
      <c r="D39" s="734"/>
      <c r="E39" s="734"/>
      <c r="F39" s="734"/>
      <c r="G39" s="30"/>
      <c r="H39" s="30"/>
      <c r="I39" s="31"/>
      <c r="J39" s="372"/>
      <c r="K39" s="373"/>
      <c r="L39" s="376"/>
      <c r="M39" s="377"/>
      <c r="N39" s="376"/>
      <c r="O39" s="377"/>
      <c r="P39" s="376"/>
      <c r="Q39" s="377"/>
    </row>
    <row r="40" spans="2:27" ht="18.75" x14ac:dyDescent="0.25">
      <c r="B40" s="33"/>
      <c r="C40" s="33"/>
      <c r="D40" s="33"/>
      <c r="E40" s="33"/>
      <c r="F40" s="33"/>
      <c r="G40" s="34"/>
      <c r="H40" s="34"/>
      <c r="I40" s="35"/>
      <c r="P40" s="1"/>
      <c r="Q40" s="1"/>
      <c r="R40" s="10"/>
      <c r="S40" s="10"/>
      <c r="Y40" s="1"/>
      <c r="Z40" s="1"/>
    </row>
    <row r="41" spans="2:27" ht="27" thickBot="1" x14ac:dyDescent="0.3">
      <c r="B41" s="93" t="s">
        <v>526</v>
      </c>
      <c r="C41" s="36"/>
      <c r="D41" s="36"/>
      <c r="E41" s="85" t="s">
        <v>580</v>
      </c>
      <c r="F41" s="85" t="s">
        <v>581</v>
      </c>
      <c r="G41" s="86" t="s">
        <v>582</v>
      </c>
      <c r="H41" s="86" t="s">
        <v>583</v>
      </c>
      <c r="I41" s="86" t="s">
        <v>584</v>
      </c>
      <c r="J41" s="86" t="s">
        <v>585</v>
      </c>
      <c r="K41" s="86" t="s">
        <v>586</v>
      </c>
      <c r="L41" s="86" t="s">
        <v>587</v>
      </c>
      <c r="M41" s="86" t="s">
        <v>588</v>
      </c>
      <c r="N41" s="86" t="s">
        <v>589</v>
      </c>
      <c r="O41"/>
      <c r="P41"/>
      <c r="Q41"/>
      <c r="R41"/>
      <c r="S41" s="10"/>
      <c r="W41" s="1"/>
      <c r="X41" s="1"/>
      <c r="Y41" s="1"/>
      <c r="Z41" s="1"/>
    </row>
    <row r="42" spans="2:27" ht="12.75" x14ac:dyDescent="0.2">
      <c r="B42" s="32" t="s">
        <v>538</v>
      </c>
      <c r="C42" s="646"/>
      <c r="D42" s="646"/>
      <c r="E42" s="154">
        <v>366</v>
      </c>
      <c r="F42" s="331" t="s">
        <v>590</v>
      </c>
      <c r="G42" s="251">
        <v>349</v>
      </c>
      <c r="H42" s="544" t="s">
        <v>591</v>
      </c>
      <c r="I42" s="378">
        <v>339</v>
      </c>
      <c r="J42" s="378">
        <v>32</v>
      </c>
      <c r="K42" s="378">
        <v>319</v>
      </c>
      <c r="L42" s="378">
        <v>32</v>
      </c>
      <c r="M42" s="378">
        <v>293</v>
      </c>
      <c r="N42" s="378">
        <v>30</v>
      </c>
      <c r="P42" s="1"/>
      <c r="Q42" s="370"/>
      <c r="R42" s="371"/>
      <c r="S42" s="340"/>
      <c r="W42" s="1"/>
      <c r="X42" s="1"/>
      <c r="Y42" s="1"/>
      <c r="Z42" s="1"/>
    </row>
    <row r="43" spans="2:27" ht="24" customHeight="1" x14ac:dyDescent="0.2">
      <c r="B43" s="32" t="s">
        <v>214</v>
      </c>
      <c r="C43" s="647"/>
      <c r="D43" s="647"/>
      <c r="E43" s="155">
        <v>1102</v>
      </c>
      <c r="F43" s="332" t="s">
        <v>592</v>
      </c>
      <c r="G43" s="252">
        <v>1049</v>
      </c>
      <c r="H43" s="379">
        <v>40</v>
      </c>
      <c r="I43" s="379">
        <v>1067</v>
      </c>
      <c r="J43" s="379">
        <v>39</v>
      </c>
      <c r="K43" s="379">
        <v>1009</v>
      </c>
      <c r="L43" s="379">
        <v>38</v>
      </c>
      <c r="M43" s="379">
        <v>975</v>
      </c>
      <c r="N43" s="379">
        <v>38</v>
      </c>
      <c r="P43" s="1"/>
      <c r="Q43" s="372"/>
      <c r="R43" s="373"/>
      <c r="S43" s="340"/>
      <c r="W43" s="1"/>
      <c r="X43" s="1"/>
      <c r="Y43" s="1"/>
      <c r="Z43" s="1"/>
    </row>
    <row r="44" spans="2:27" ht="15" x14ac:dyDescent="0.2">
      <c r="B44" s="32" t="s">
        <v>227</v>
      </c>
      <c r="C44" s="647"/>
      <c r="D44" s="647"/>
      <c r="E44" s="155">
        <v>2488</v>
      </c>
      <c r="F44" s="332" t="s">
        <v>258</v>
      </c>
      <c r="G44" s="252">
        <v>2361</v>
      </c>
      <c r="H44" s="545">
        <v>45</v>
      </c>
      <c r="I44" s="379">
        <v>2354</v>
      </c>
      <c r="J44" s="379">
        <v>45</v>
      </c>
      <c r="K44" s="379">
        <v>2363</v>
      </c>
      <c r="L44" s="379">
        <v>45</v>
      </c>
      <c r="M44" s="379">
        <v>2336</v>
      </c>
      <c r="N44" s="379">
        <v>45</v>
      </c>
      <c r="P44" s="1"/>
      <c r="Q44" s="372"/>
      <c r="R44" s="373"/>
      <c r="S44" s="340"/>
      <c r="W44" s="1"/>
      <c r="X44" s="1"/>
      <c r="Y44" s="1"/>
      <c r="Z44" s="1"/>
    </row>
    <row r="45" spans="2:27" ht="15" x14ac:dyDescent="0.2">
      <c r="B45" s="32" t="s">
        <v>238</v>
      </c>
      <c r="C45" s="647"/>
      <c r="D45" s="647"/>
      <c r="E45" s="155">
        <v>3318</v>
      </c>
      <c r="F45" s="332" t="s">
        <v>593</v>
      </c>
      <c r="G45" s="252">
        <v>3211</v>
      </c>
      <c r="H45" s="545">
        <v>52</v>
      </c>
      <c r="I45" s="379">
        <v>3270</v>
      </c>
      <c r="J45" s="379">
        <v>51</v>
      </c>
      <c r="K45" s="379">
        <v>3301</v>
      </c>
      <c r="L45" s="379">
        <v>51</v>
      </c>
      <c r="M45" s="379">
        <v>3286</v>
      </c>
      <c r="N45" s="379">
        <v>51</v>
      </c>
      <c r="P45" s="1"/>
      <c r="Q45" s="372"/>
      <c r="R45" s="373"/>
      <c r="S45" s="340"/>
      <c r="W45" s="1"/>
      <c r="X45" s="1"/>
      <c r="Y45" s="1"/>
      <c r="Z45" s="1"/>
    </row>
    <row r="46" spans="2:27" ht="22.5" customHeight="1" thickBot="1" x14ac:dyDescent="0.25">
      <c r="B46" s="94" t="s">
        <v>547</v>
      </c>
      <c r="C46" s="45"/>
      <c r="D46" s="45"/>
      <c r="E46" s="156">
        <v>15510</v>
      </c>
      <c r="F46" s="333" t="s">
        <v>569</v>
      </c>
      <c r="G46" s="253">
        <f>SUM(G42:G45)</f>
        <v>6970</v>
      </c>
      <c r="H46" s="342" t="s">
        <v>197</v>
      </c>
      <c r="I46" s="342" t="s">
        <v>594</v>
      </c>
      <c r="J46" s="342" t="s">
        <v>595</v>
      </c>
      <c r="K46" s="342" t="s">
        <v>596</v>
      </c>
      <c r="L46" s="342" t="s">
        <v>597</v>
      </c>
      <c r="M46" s="342" t="s">
        <v>598</v>
      </c>
      <c r="N46" s="342" t="s">
        <v>599</v>
      </c>
      <c r="Q46" s="5"/>
      <c r="R46" s="5"/>
      <c r="S46" s="372"/>
      <c r="T46" s="369">
        <v>3286</v>
      </c>
      <c r="Y46" s="1"/>
      <c r="Z46" s="1"/>
    </row>
    <row r="47" spans="2:27" ht="15" x14ac:dyDescent="0.2">
      <c r="B47" s="473"/>
      <c r="C47" s="44"/>
      <c r="D47" s="44"/>
      <c r="E47" s="476"/>
      <c r="F47" s="477"/>
      <c r="G47" s="474"/>
      <c r="H47" s="475"/>
      <c r="I47" s="475"/>
      <c r="J47" s="475"/>
      <c r="K47" s="475"/>
      <c r="L47" s="475"/>
      <c r="M47" s="475"/>
      <c r="N47" s="475"/>
      <c r="Q47" s="5"/>
      <c r="R47" s="5"/>
      <c r="S47" s="372"/>
      <c r="T47" s="373"/>
      <c r="Y47" s="1"/>
      <c r="Z47" s="1"/>
    </row>
    <row r="48" spans="2:27" ht="15" x14ac:dyDescent="0.2">
      <c r="B48" s="1"/>
      <c r="C48" s="44"/>
      <c r="D48" s="44"/>
      <c r="E48" s="476"/>
      <c r="F48" s="477"/>
      <c r="G48" s="474"/>
      <c r="H48" s="475"/>
      <c r="I48" s="475"/>
      <c r="J48" s="475"/>
      <c r="K48" s="475"/>
      <c r="L48" s="475"/>
      <c r="M48" s="475"/>
      <c r="N48" s="475"/>
      <c r="Q48" s="5"/>
      <c r="R48" s="5"/>
      <c r="S48" s="372"/>
      <c r="T48" s="373"/>
      <c r="Y48" s="1"/>
      <c r="Z48" s="1"/>
    </row>
    <row r="49" spans="2:27" ht="15.75" x14ac:dyDescent="0.25">
      <c r="B49" s="478" t="s">
        <v>600</v>
      </c>
      <c r="C49" s="44"/>
      <c r="D49" s="44"/>
      <c r="E49" s="476"/>
      <c r="F49" s="477"/>
      <c r="G49" s="474"/>
      <c r="H49" s="475"/>
      <c r="I49" s="475"/>
      <c r="J49" s="475"/>
      <c r="K49" s="475"/>
      <c r="L49" s="475"/>
      <c r="M49" s="475"/>
      <c r="N49" s="475"/>
      <c r="Q49" s="5"/>
      <c r="R49" s="5"/>
      <c r="S49" s="372"/>
      <c r="T49" s="373"/>
      <c r="Y49" s="1"/>
      <c r="Z49" s="1"/>
    </row>
    <row r="50" spans="2:27" ht="12.75" customHeight="1" x14ac:dyDescent="0.2">
      <c r="E50" s="341"/>
    </row>
    <row r="51" spans="2:27" ht="13.5" thickBot="1" x14ac:dyDescent="0.25">
      <c r="B51" s="93" t="s">
        <v>526</v>
      </c>
      <c r="C51" s="479"/>
      <c r="D51" s="479"/>
      <c r="E51" s="471" t="s">
        <v>601</v>
      </c>
      <c r="F51" s="471" t="s">
        <v>602</v>
      </c>
      <c r="G51" s="472">
        <v>2020</v>
      </c>
      <c r="H51" s="472">
        <v>2019</v>
      </c>
      <c r="I51" s="472">
        <v>2018</v>
      </c>
      <c r="K51" s="1"/>
      <c r="R51" s="10"/>
      <c r="T51" s="1"/>
      <c r="AA51" s="10"/>
    </row>
    <row r="52" spans="2:27" ht="12.75" x14ac:dyDescent="0.2">
      <c r="B52" s="228" t="s">
        <v>603</v>
      </c>
      <c r="C52" s="228"/>
      <c r="D52" s="228"/>
      <c r="E52" s="644">
        <v>0.33</v>
      </c>
      <c r="F52" s="10">
        <v>2021</v>
      </c>
      <c r="G52" s="547" t="s">
        <v>604</v>
      </c>
      <c r="H52" s="548" t="s">
        <v>605</v>
      </c>
      <c r="I52" s="548">
        <v>22</v>
      </c>
      <c r="K52" s="1"/>
      <c r="R52" s="10"/>
      <c r="T52" s="1"/>
      <c r="AA52" s="10"/>
    </row>
    <row r="53" spans="2:27" ht="12.75" x14ac:dyDescent="0.2">
      <c r="B53" s="228" t="s">
        <v>606</v>
      </c>
      <c r="C53" s="228"/>
      <c r="D53" s="228"/>
      <c r="E53" s="644">
        <v>0.4</v>
      </c>
      <c r="F53" s="10">
        <v>2023</v>
      </c>
      <c r="G53" s="547" t="s">
        <v>590</v>
      </c>
      <c r="H53" s="548" t="s">
        <v>590</v>
      </c>
      <c r="I53" s="548">
        <v>32</v>
      </c>
      <c r="K53" s="1"/>
      <c r="R53" s="10"/>
      <c r="T53" s="1"/>
      <c r="AA53" s="10"/>
    </row>
    <row r="54" spans="2:27" ht="12.75" x14ac:dyDescent="0.2">
      <c r="B54" s="228" t="s">
        <v>607</v>
      </c>
      <c r="C54" s="228"/>
      <c r="D54" s="228"/>
      <c r="E54" s="644">
        <v>0.4</v>
      </c>
      <c r="F54" s="10">
        <v>2021</v>
      </c>
      <c r="G54" s="547" t="s">
        <v>608</v>
      </c>
      <c r="H54" s="548" t="s">
        <v>608</v>
      </c>
      <c r="I54" s="548">
        <v>35</v>
      </c>
      <c r="K54" s="1"/>
      <c r="R54" s="10"/>
      <c r="T54" s="1"/>
      <c r="AA54" s="10"/>
    </row>
    <row r="55" spans="2:27" ht="12.75" customHeight="1" x14ac:dyDescent="0.2">
      <c r="B55" s="756" t="s">
        <v>609</v>
      </c>
      <c r="C55" s="756"/>
      <c r="D55" s="756"/>
      <c r="E55" s="645">
        <v>0.2</v>
      </c>
      <c r="F55" s="549">
        <v>2021</v>
      </c>
      <c r="G55" s="546" t="s">
        <v>610</v>
      </c>
      <c r="H55" s="548" t="s">
        <v>610</v>
      </c>
      <c r="I55" s="550">
        <v>10</v>
      </c>
      <c r="K55" s="1"/>
      <c r="R55" s="10"/>
      <c r="T55" s="1"/>
      <c r="AA55" s="10"/>
    </row>
    <row r="56" spans="2:27" ht="12.75" customHeight="1" x14ac:dyDescent="0.25">
      <c r="B56" s="480"/>
      <c r="C56" s="480"/>
      <c r="D56" s="480"/>
      <c r="E56" s="480"/>
      <c r="F56" s="480"/>
      <c r="G56" s="481"/>
      <c r="H56" s="481"/>
      <c r="I56" s="31"/>
    </row>
    <row r="57" spans="2:27" ht="12.75" customHeight="1" x14ac:dyDescent="0.25">
      <c r="B57" s="33"/>
      <c r="C57" s="33"/>
      <c r="D57" s="33"/>
      <c r="E57" s="33"/>
      <c r="F57" s="33"/>
      <c r="G57" s="34"/>
      <c r="H57" s="34"/>
      <c r="I57" s="35"/>
    </row>
  </sheetData>
  <mergeCells count="17">
    <mergeCell ref="B4:F5"/>
    <mergeCell ref="B14:I14"/>
    <mergeCell ref="B15:I15"/>
    <mergeCell ref="B16:F17"/>
    <mergeCell ref="K4:O5"/>
    <mergeCell ref="T4:X5"/>
    <mergeCell ref="K16:O17"/>
    <mergeCell ref="T16:X17"/>
    <mergeCell ref="K25:L25"/>
    <mergeCell ref="K14:R14"/>
    <mergeCell ref="K15:R15"/>
    <mergeCell ref="B55:D55"/>
    <mergeCell ref="B25:C25"/>
    <mergeCell ref="B38:F39"/>
    <mergeCell ref="K26:O27"/>
    <mergeCell ref="T26:X27"/>
    <mergeCell ref="B26:F27"/>
  </mergeCells>
  <phoneticPr fontId="8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B0E7-58BB-4C3A-9205-0845E947F8D3}">
  <dimension ref="A1:I167"/>
  <sheetViews>
    <sheetView showGridLines="0" tabSelected="1" workbookViewId="0">
      <selection activeCell="F1" sqref="F1:H1048576"/>
    </sheetView>
  </sheetViews>
  <sheetFormatPr defaultColWidth="0" defaultRowHeight="12.75" customHeight="1" zeroHeight="1" x14ac:dyDescent="0.2"/>
  <cols>
    <col min="1" max="1" width="3.7109375" style="1" customWidth="1"/>
    <col min="2" max="2" width="12.28515625" style="5" customWidth="1"/>
    <col min="3" max="3" width="56" style="10" customWidth="1"/>
    <col min="4" max="5" width="14.5703125" style="1" customWidth="1"/>
    <col min="6" max="6" width="13.5703125" style="1" customWidth="1"/>
    <col min="7" max="7" width="13.28515625" style="1" hidden="1" customWidth="1"/>
    <col min="8" max="8" width="7.7109375" style="1" customWidth="1"/>
    <col min="9" max="9" width="0" style="1" hidden="1" customWidth="1"/>
    <col min="10" max="16384" width="22" style="1" hidden="1"/>
  </cols>
  <sheetData>
    <row r="1" spans="2:7" ht="12.75" customHeight="1" x14ac:dyDescent="0.2"/>
    <row r="2" spans="2:7" ht="21" x14ac:dyDescent="0.35">
      <c r="B2" s="88" t="s">
        <v>611</v>
      </c>
      <c r="C2" s="90"/>
      <c r="D2" s="88"/>
      <c r="E2" s="88"/>
      <c r="F2" s="11"/>
      <c r="G2" s="11"/>
    </row>
    <row r="3" spans="2:7" ht="21" x14ac:dyDescent="0.35">
      <c r="B3" s="11"/>
      <c r="D3" s="11"/>
      <c r="E3" s="11"/>
      <c r="F3" s="11"/>
      <c r="G3" s="11"/>
    </row>
    <row r="4" spans="2:7" ht="12.75" customHeight="1" x14ac:dyDescent="0.2">
      <c r="C4" s="723" t="s">
        <v>15</v>
      </c>
      <c r="D4" s="714">
        <v>2020</v>
      </c>
      <c r="E4" s="718">
        <v>2019</v>
      </c>
      <c r="F4" s="712">
        <v>2018</v>
      </c>
      <c r="G4" s="712">
        <v>2017</v>
      </c>
    </row>
    <row r="5" spans="2:7" ht="18.600000000000001" customHeight="1" x14ac:dyDescent="0.2">
      <c r="C5" s="745"/>
      <c r="D5" s="715"/>
      <c r="E5" s="712"/>
      <c r="F5" s="713"/>
      <c r="G5" s="713"/>
    </row>
    <row r="6" spans="2:7" ht="20.100000000000001" customHeight="1" x14ac:dyDescent="0.2">
      <c r="B6" s="761" t="s">
        <v>612</v>
      </c>
      <c r="C6" s="764" t="s">
        <v>613</v>
      </c>
      <c r="D6" s="765"/>
      <c r="E6" s="765"/>
      <c r="F6" s="765"/>
      <c r="G6" s="765"/>
    </row>
    <row r="7" spans="2:7" ht="20.100000000000001" customHeight="1" x14ac:dyDescent="0.2">
      <c r="B7" s="762"/>
      <c r="C7" s="14" t="s">
        <v>614</v>
      </c>
      <c r="D7" s="112" t="s">
        <v>615</v>
      </c>
      <c r="E7" s="19" t="s">
        <v>616</v>
      </c>
      <c r="F7" s="159" t="s">
        <v>617</v>
      </c>
      <c r="G7" s="159">
        <v>18</v>
      </c>
    </row>
    <row r="8" spans="2:7" ht="20.100000000000001" customHeight="1" x14ac:dyDescent="0.2">
      <c r="B8" s="762"/>
      <c r="C8" s="15" t="s">
        <v>618</v>
      </c>
      <c r="D8" s="555" t="s">
        <v>619</v>
      </c>
      <c r="E8" s="650" t="s">
        <v>619</v>
      </c>
      <c r="F8" s="159" t="s">
        <v>620</v>
      </c>
      <c r="G8" s="160">
        <v>61.1</v>
      </c>
    </row>
    <row r="9" spans="2:7" ht="20.100000000000001" customHeight="1" x14ac:dyDescent="0.2">
      <c r="B9" s="762"/>
      <c r="C9" s="15" t="s">
        <v>621</v>
      </c>
      <c r="D9" s="112" t="s">
        <v>622</v>
      </c>
      <c r="E9" s="19" t="s">
        <v>623</v>
      </c>
      <c r="F9" s="159" t="s">
        <v>624</v>
      </c>
      <c r="G9" s="159">
        <v>11</v>
      </c>
    </row>
    <row r="10" spans="2:7" ht="20.100000000000001" customHeight="1" x14ac:dyDescent="0.2">
      <c r="B10" s="762"/>
      <c r="C10" s="15" t="s">
        <v>625</v>
      </c>
      <c r="D10" s="554" t="s">
        <v>626</v>
      </c>
      <c r="E10" s="650" t="s">
        <v>626</v>
      </c>
      <c r="F10" s="159" t="s">
        <v>627</v>
      </c>
      <c r="G10" s="160">
        <v>16.600000000000001</v>
      </c>
    </row>
    <row r="11" spans="2:7" ht="20.100000000000001" customHeight="1" x14ac:dyDescent="0.2">
      <c r="B11" s="762"/>
      <c r="C11" s="15" t="s">
        <v>628</v>
      </c>
      <c r="D11" s="112" t="s">
        <v>629</v>
      </c>
      <c r="E11" s="19" t="s">
        <v>630</v>
      </c>
      <c r="F11" s="159" t="s">
        <v>631</v>
      </c>
      <c r="G11" s="159">
        <v>3</v>
      </c>
    </row>
    <row r="12" spans="2:7" ht="20.100000000000001" customHeight="1" x14ac:dyDescent="0.2">
      <c r="B12" s="762"/>
      <c r="C12" s="15" t="s">
        <v>632</v>
      </c>
      <c r="D12" s="132" t="s">
        <v>633</v>
      </c>
      <c r="E12" s="650" t="s">
        <v>634</v>
      </c>
      <c r="F12" s="159" t="s">
        <v>635</v>
      </c>
      <c r="G12" s="160">
        <v>22.2</v>
      </c>
    </row>
    <row r="13" spans="2:7" ht="20.100000000000001" customHeight="1" x14ac:dyDescent="0.2">
      <c r="B13" s="762"/>
      <c r="C13" s="15" t="s">
        <v>636</v>
      </c>
      <c r="D13" s="112" t="s">
        <v>637</v>
      </c>
      <c r="E13" s="19" t="s">
        <v>638</v>
      </c>
      <c r="F13" s="159" t="s">
        <v>639</v>
      </c>
      <c r="G13" s="159">
        <v>4</v>
      </c>
    </row>
    <row r="14" spans="2:7" ht="17.25" customHeight="1" x14ac:dyDescent="0.2">
      <c r="B14" s="762"/>
      <c r="C14" s="14" t="s">
        <v>640</v>
      </c>
      <c r="D14" s="365" t="s">
        <v>641</v>
      </c>
      <c r="E14" s="651">
        <v>1</v>
      </c>
      <c r="F14" s="161">
        <v>1</v>
      </c>
      <c r="G14" s="159">
        <v>1</v>
      </c>
    </row>
    <row r="15" spans="2:7" ht="20.100000000000001" customHeight="1" x14ac:dyDescent="0.2">
      <c r="B15" s="762"/>
      <c r="C15" s="14" t="s">
        <v>649</v>
      </c>
      <c r="D15" s="132" t="s">
        <v>645</v>
      </c>
      <c r="E15" s="650" t="s">
        <v>645</v>
      </c>
      <c r="F15" s="159" t="s">
        <v>646</v>
      </c>
      <c r="G15" s="160" t="s">
        <v>645</v>
      </c>
    </row>
    <row r="16" spans="2:7" ht="20.100000000000001" customHeight="1" x14ac:dyDescent="0.2">
      <c r="B16" s="762"/>
      <c r="C16" s="14" t="s">
        <v>650</v>
      </c>
      <c r="D16" s="112">
        <v>5</v>
      </c>
      <c r="E16" s="19" t="s">
        <v>651</v>
      </c>
      <c r="F16" s="159" t="s">
        <v>648</v>
      </c>
      <c r="G16" s="159">
        <v>5</v>
      </c>
    </row>
    <row r="17" spans="2:8" ht="20.100000000000001" customHeight="1" x14ac:dyDescent="0.2">
      <c r="B17" s="762"/>
      <c r="C17" s="14" t="s">
        <v>652</v>
      </c>
      <c r="D17" s="560" t="s">
        <v>653</v>
      </c>
      <c r="E17" s="650" t="s">
        <v>654</v>
      </c>
      <c r="F17" s="162" t="s">
        <v>655</v>
      </c>
      <c r="G17" s="163" t="s">
        <v>634</v>
      </c>
    </row>
    <row r="18" spans="2:8" ht="20.100000000000001" customHeight="1" x14ac:dyDescent="0.2">
      <c r="B18" s="762"/>
      <c r="C18" s="14" t="s">
        <v>656</v>
      </c>
      <c r="D18" s="561">
        <v>4</v>
      </c>
      <c r="E18" s="339" t="s">
        <v>643</v>
      </c>
      <c r="F18" s="162" t="s">
        <v>657</v>
      </c>
      <c r="G18" s="162">
        <v>3</v>
      </c>
    </row>
    <row r="19" spans="2:8" ht="20.100000000000001" customHeight="1" x14ac:dyDescent="0.2">
      <c r="B19" s="762"/>
      <c r="C19" s="14" t="s">
        <v>658</v>
      </c>
      <c r="D19" s="560" t="s">
        <v>659</v>
      </c>
      <c r="E19" s="650" t="s">
        <v>659</v>
      </c>
      <c r="F19" s="159" t="s">
        <v>660</v>
      </c>
      <c r="G19" s="160" t="s">
        <v>634</v>
      </c>
    </row>
    <row r="20" spans="2:8" ht="20.100000000000001" customHeight="1" x14ac:dyDescent="0.2">
      <c r="B20" s="762"/>
      <c r="C20" s="14" t="s">
        <v>661</v>
      </c>
      <c r="D20" s="562">
        <v>5</v>
      </c>
      <c r="E20" s="19">
        <v>5</v>
      </c>
      <c r="F20" s="159">
        <v>3</v>
      </c>
      <c r="G20" s="159">
        <v>3</v>
      </c>
    </row>
    <row r="21" spans="2:8" ht="20.100000000000001" customHeight="1" x14ac:dyDescent="0.2">
      <c r="B21" s="762"/>
      <c r="C21" s="14" t="s">
        <v>662</v>
      </c>
      <c r="D21" s="118">
        <v>98</v>
      </c>
      <c r="E21" s="339">
        <v>98</v>
      </c>
      <c r="F21" s="18">
        <v>98</v>
      </c>
      <c r="G21" s="18">
        <v>98</v>
      </c>
      <c r="H21" s="20"/>
    </row>
    <row r="22" spans="2:8" ht="20.100000000000001" customHeight="1" x14ac:dyDescent="0.2">
      <c r="B22" s="762"/>
      <c r="C22" s="14" t="s">
        <v>663</v>
      </c>
      <c r="D22" s="118">
        <v>6</v>
      </c>
      <c r="E22" s="339">
        <v>7</v>
      </c>
      <c r="F22" s="164">
        <v>8</v>
      </c>
      <c r="G22" s="164">
        <v>8</v>
      </c>
      <c r="H22" s="20"/>
    </row>
    <row r="23" spans="2:8" ht="20.100000000000001" customHeight="1" x14ac:dyDescent="0.2">
      <c r="B23" s="762"/>
      <c r="C23" s="14" t="s">
        <v>664</v>
      </c>
      <c r="D23" s="118">
        <v>35</v>
      </c>
      <c r="E23" s="339">
        <v>31</v>
      </c>
      <c r="F23" s="164">
        <v>31</v>
      </c>
      <c r="G23" s="164">
        <v>31</v>
      </c>
      <c r="H23" s="20"/>
    </row>
    <row r="24" spans="2:8" ht="20.100000000000001" customHeight="1" x14ac:dyDescent="0.2">
      <c r="B24" s="762"/>
      <c r="C24" s="764" t="s">
        <v>665</v>
      </c>
      <c r="D24" s="765"/>
      <c r="E24" s="765"/>
      <c r="F24" s="765"/>
      <c r="G24" s="765"/>
    </row>
    <row r="25" spans="2:8" ht="20.100000000000001" customHeight="1" x14ac:dyDescent="0.2">
      <c r="B25" s="762"/>
      <c r="C25" s="14" t="s">
        <v>666</v>
      </c>
      <c r="D25" s="119" t="s">
        <v>604</v>
      </c>
      <c r="E25" s="21" t="s">
        <v>667</v>
      </c>
      <c r="F25" s="145" t="s">
        <v>668</v>
      </c>
      <c r="G25" s="145" t="s">
        <v>604</v>
      </c>
    </row>
    <row r="26" spans="2:8" ht="20.100000000000001" customHeight="1" x14ac:dyDescent="0.2">
      <c r="B26" s="762"/>
      <c r="C26" s="14" t="s">
        <v>669</v>
      </c>
      <c r="D26" s="112" t="s">
        <v>670</v>
      </c>
      <c r="E26" s="19" t="s">
        <v>671</v>
      </c>
      <c r="F26" s="159" t="s">
        <v>644</v>
      </c>
      <c r="G26" s="159">
        <v>6</v>
      </c>
    </row>
    <row r="27" spans="2:8" ht="20.100000000000001" customHeight="1" x14ac:dyDescent="0.2">
      <c r="B27" s="762"/>
      <c r="C27" s="14" t="s">
        <v>672</v>
      </c>
      <c r="D27" s="112" t="s">
        <v>653</v>
      </c>
      <c r="E27" s="19" t="s">
        <v>654</v>
      </c>
      <c r="F27" s="159" t="s">
        <v>655</v>
      </c>
      <c r="G27" s="160" t="s">
        <v>634</v>
      </c>
    </row>
    <row r="28" spans="2:8" ht="20.100000000000001" customHeight="1" x14ac:dyDescent="0.2">
      <c r="B28" s="762"/>
      <c r="C28" s="14" t="s">
        <v>673</v>
      </c>
      <c r="D28" s="112" t="s">
        <v>674</v>
      </c>
      <c r="E28" s="19" t="s">
        <v>647</v>
      </c>
      <c r="F28" s="159" t="s">
        <v>648</v>
      </c>
      <c r="G28" s="159">
        <v>3</v>
      </c>
    </row>
    <row r="29" spans="2:8" ht="20.100000000000001" customHeight="1" x14ac:dyDescent="0.2">
      <c r="B29" s="762"/>
      <c r="C29" s="14" t="s">
        <v>675</v>
      </c>
      <c r="D29" s="118" t="s">
        <v>626</v>
      </c>
      <c r="E29" s="339" t="s">
        <v>676</v>
      </c>
      <c r="F29" s="159" t="s">
        <v>677</v>
      </c>
      <c r="G29" s="160" t="s">
        <v>626</v>
      </c>
    </row>
    <row r="30" spans="2:8" ht="20.100000000000001" customHeight="1" x14ac:dyDescent="0.2">
      <c r="B30" s="762"/>
      <c r="C30" s="14" t="s">
        <v>678</v>
      </c>
      <c r="D30" s="118" t="s">
        <v>629</v>
      </c>
      <c r="E30" s="339" t="s">
        <v>630</v>
      </c>
      <c r="F30" s="159" t="s">
        <v>631</v>
      </c>
      <c r="G30" s="159">
        <v>2</v>
      </c>
    </row>
    <row r="31" spans="2:8" ht="20.100000000000001" customHeight="1" x14ac:dyDescent="0.2">
      <c r="B31" s="762"/>
      <c r="C31" s="14" t="s">
        <v>679</v>
      </c>
      <c r="D31" s="134" t="s">
        <v>680</v>
      </c>
      <c r="E31" s="652" t="s">
        <v>645</v>
      </c>
      <c r="F31" s="159" t="s">
        <v>642</v>
      </c>
      <c r="G31" s="160" t="s">
        <v>604</v>
      </c>
    </row>
    <row r="32" spans="2:8" ht="20.100000000000001" customHeight="1" x14ac:dyDescent="0.2">
      <c r="B32" s="762"/>
      <c r="C32" s="14" t="s">
        <v>681</v>
      </c>
      <c r="D32" s="120" t="s">
        <v>682</v>
      </c>
      <c r="E32" s="610">
        <v>5</v>
      </c>
      <c r="F32" s="159" t="s">
        <v>683</v>
      </c>
      <c r="G32" s="159">
        <v>6</v>
      </c>
    </row>
    <row r="33" spans="2:7" ht="20.100000000000001" customHeight="1" x14ac:dyDescent="0.2">
      <c r="B33" s="762"/>
      <c r="C33" s="764" t="s">
        <v>684</v>
      </c>
      <c r="D33" s="765"/>
      <c r="E33" s="765"/>
      <c r="F33" s="765"/>
      <c r="G33" s="765"/>
    </row>
    <row r="34" spans="2:7" ht="20.100000000000001" customHeight="1" x14ac:dyDescent="0.2">
      <c r="B34" s="762"/>
      <c r="C34" s="14" t="s">
        <v>685</v>
      </c>
      <c r="D34" s="112">
        <v>4</v>
      </c>
      <c r="E34" s="19">
        <v>4</v>
      </c>
      <c r="F34" s="159">
        <v>8</v>
      </c>
      <c r="G34" s="160" t="s">
        <v>265</v>
      </c>
    </row>
    <row r="35" spans="2:7" ht="20.100000000000001" customHeight="1" x14ac:dyDescent="0.2">
      <c r="B35" s="762"/>
      <c r="C35" s="127" t="s">
        <v>686</v>
      </c>
      <c r="D35" s="112">
        <v>9</v>
      </c>
      <c r="E35" s="19">
        <v>9</v>
      </c>
      <c r="F35" s="159">
        <v>3</v>
      </c>
      <c r="G35" s="160" t="s">
        <v>519</v>
      </c>
    </row>
    <row r="36" spans="2:7" ht="20.100000000000001" customHeight="1" x14ac:dyDescent="0.2">
      <c r="B36" s="762"/>
      <c r="C36" s="127" t="s">
        <v>687</v>
      </c>
      <c r="D36" s="118">
        <v>2</v>
      </c>
      <c r="E36" s="339">
        <v>2</v>
      </c>
      <c r="F36" s="165" t="s">
        <v>19</v>
      </c>
      <c r="G36" s="160" t="s">
        <v>268</v>
      </c>
    </row>
    <row r="37" spans="2:7" ht="20.100000000000001" customHeight="1" x14ac:dyDescent="0.2">
      <c r="B37" s="762"/>
      <c r="C37" s="126" t="s">
        <v>688</v>
      </c>
      <c r="D37" s="118">
        <v>3</v>
      </c>
      <c r="E37" s="339">
        <v>3</v>
      </c>
      <c r="F37" s="159">
        <v>3</v>
      </c>
      <c r="G37" s="160" t="s">
        <v>519</v>
      </c>
    </row>
    <row r="38" spans="2:7" ht="20.100000000000001" customHeight="1" x14ac:dyDescent="0.2">
      <c r="B38" s="762"/>
      <c r="C38" s="764" t="s">
        <v>689</v>
      </c>
      <c r="D38" s="765"/>
      <c r="E38" s="765"/>
      <c r="F38" s="765"/>
      <c r="G38" s="765"/>
    </row>
    <row r="39" spans="2:7" ht="20.100000000000001" customHeight="1" x14ac:dyDescent="0.2">
      <c r="B39" s="762"/>
      <c r="C39" s="14" t="s">
        <v>690</v>
      </c>
      <c r="D39" s="112">
        <v>18</v>
      </c>
      <c r="E39" s="19">
        <v>19</v>
      </c>
      <c r="F39" s="159">
        <v>19</v>
      </c>
      <c r="G39" s="159">
        <v>15</v>
      </c>
    </row>
    <row r="40" spans="2:7" ht="20.100000000000001" customHeight="1" x14ac:dyDescent="0.2">
      <c r="B40" s="762"/>
      <c r="C40" s="14" t="s">
        <v>691</v>
      </c>
      <c r="D40" s="112" t="s">
        <v>653</v>
      </c>
      <c r="E40" s="19" t="s">
        <v>692</v>
      </c>
      <c r="F40" s="159" t="s">
        <v>692</v>
      </c>
      <c r="G40" s="159">
        <v>20</v>
      </c>
    </row>
    <row r="41" spans="2:7" ht="20.100000000000001" customHeight="1" x14ac:dyDescent="0.2">
      <c r="B41" s="762"/>
      <c r="C41" s="14" t="s">
        <v>693</v>
      </c>
      <c r="D41" s="112" t="s">
        <v>626</v>
      </c>
      <c r="E41" s="19" t="s">
        <v>694</v>
      </c>
      <c r="F41" s="159" t="s">
        <v>694</v>
      </c>
      <c r="G41" s="160" t="s">
        <v>604</v>
      </c>
    </row>
    <row r="42" spans="2:7" ht="20.100000000000001" customHeight="1" x14ac:dyDescent="0.2">
      <c r="B42" s="762"/>
      <c r="C42" s="14" t="s">
        <v>695</v>
      </c>
      <c r="D42" s="112" t="s">
        <v>626</v>
      </c>
      <c r="E42" s="19" t="s">
        <v>224</v>
      </c>
      <c r="F42" s="159" t="s">
        <v>224</v>
      </c>
      <c r="G42" s="160" t="s">
        <v>696</v>
      </c>
    </row>
    <row r="43" spans="2:7" ht="20.100000000000001" customHeight="1" x14ac:dyDescent="0.2">
      <c r="B43" s="762"/>
      <c r="C43" s="14" t="s">
        <v>666</v>
      </c>
      <c r="D43" s="112" t="s">
        <v>604</v>
      </c>
      <c r="E43" s="19" t="s">
        <v>694</v>
      </c>
      <c r="F43" s="159" t="s">
        <v>694</v>
      </c>
      <c r="G43" s="159">
        <v>40</v>
      </c>
    </row>
    <row r="44" spans="2:7" ht="20.100000000000001" customHeight="1" x14ac:dyDescent="0.2">
      <c r="B44" s="762"/>
      <c r="C44" s="764" t="s">
        <v>697</v>
      </c>
      <c r="D44" s="765"/>
      <c r="E44" s="765"/>
      <c r="F44" s="765"/>
      <c r="G44" s="765"/>
    </row>
    <row r="45" spans="2:7" ht="20.100000000000001" customHeight="1" x14ac:dyDescent="0.2">
      <c r="B45" s="762"/>
      <c r="C45" s="25" t="s">
        <v>698</v>
      </c>
      <c r="D45" s="559" t="s">
        <v>699</v>
      </c>
      <c r="E45" s="653" t="s">
        <v>699</v>
      </c>
      <c r="F45" s="23" t="s">
        <v>699</v>
      </c>
      <c r="G45" s="23" t="s">
        <v>699</v>
      </c>
    </row>
    <row r="46" spans="2:7" ht="20.100000000000001" customHeight="1" x14ac:dyDescent="0.2">
      <c r="B46" s="762"/>
      <c r="C46" s="25" t="s">
        <v>700</v>
      </c>
      <c r="D46" s="559" t="s">
        <v>701</v>
      </c>
      <c r="E46" s="653" t="s">
        <v>696</v>
      </c>
      <c r="F46" s="23" t="s">
        <v>702</v>
      </c>
      <c r="G46" s="23" t="s">
        <v>702</v>
      </c>
    </row>
    <row r="47" spans="2:7" ht="20.100000000000001" customHeight="1" x14ac:dyDescent="0.2">
      <c r="B47" s="762"/>
      <c r="C47" s="25" t="s">
        <v>703</v>
      </c>
      <c r="D47" s="559" t="s">
        <v>704</v>
      </c>
      <c r="E47" s="653" t="s">
        <v>705</v>
      </c>
      <c r="F47" s="23" t="s">
        <v>706</v>
      </c>
      <c r="G47" s="23" t="s">
        <v>707</v>
      </c>
    </row>
    <row r="48" spans="2:7" ht="20.100000000000001" customHeight="1" x14ac:dyDescent="0.2">
      <c r="B48" s="762"/>
      <c r="C48" s="25" t="s">
        <v>708</v>
      </c>
      <c r="D48" s="559" t="s">
        <v>705</v>
      </c>
      <c r="E48" s="653" t="s">
        <v>709</v>
      </c>
      <c r="F48" s="23" t="s">
        <v>707</v>
      </c>
      <c r="G48" s="23" t="s">
        <v>710</v>
      </c>
    </row>
    <row r="49" spans="2:7" ht="20.100000000000001" customHeight="1" x14ac:dyDescent="0.2">
      <c r="B49" s="762"/>
      <c r="C49" s="25" t="s">
        <v>711</v>
      </c>
      <c r="D49" s="559" t="s">
        <v>707</v>
      </c>
      <c r="E49" s="653" t="s">
        <v>516</v>
      </c>
      <c r="F49" s="23" t="s">
        <v>709</v>
      </c>
      <c r="G49" s="23" t="s">
        <v>516</v>
      </c>
    </row>
    <row r="50" spans="2:7" ht="20.100000000000001" customHeight="1" x14ac:dyDescent="0.2">
      <c r="B50" s="762"/>
      <c r="C50" s="25" t="s">
        <v>712</v>
      </c>
      <c r="D50" s="559" t="s">
        <v>268</v>
      </c>
      <c r="E50" s="653" t="s">
        <v>706</v>
      </c>
      <c r="F50" s="23" t="s">
        <v>268</v>
      </c>
      <c r="G50" s="23" t="s">
        <v>268</v>
      </c>
    </row>
    <row r="51" spans="2:7" ht="20.100000000000001" customHeight="1" x14ac:dyDescent="0.2">
      <c r="B51" s="762"/>
      <c r="C51" s="25" t="s">
        <v>713</v>
      </c>
      <c r="D51" s="559" t="s">
        <v>268</v>
      </c>
      <c r="E51" s="653" t="s">
        <v>706</v>
      </c>
      <c r="F51" s="23" t="s">
        <v>516</v>
      </c>
      <c r="G51" s="23" t="s">
        <v>497</v>
      </c>
    </row>
    <row r="52" spans="2:7" ht="20.100000000000001" customHeight="1" x14ac:dyDescent="0.2">
      <c r="B52" s="762"/>
      <c r="C52" s="25" t="s">
        <v>714</v>
      </c>
      <c r="D52" s="559" t="s">
        <v>497</v>
      </c>
      <c r="E52" s="653" t="s">
        <v>268</v>
      </c>
      <c r="F52" s="23" t="s">
        <v>287</v>
      </c>
      <c r="G52" s="23" t="s">
        <v>497</v>
      </c>
    </row>
    <row r="53" spans="2:7" ht="20.100000000000001" customHeight="1" x14ac:dyDescent="0.2">
      <c r="B53" s="762"/>
      <c r="C53" s="25" t="s">
        <v>715</v>
      </c>
      <c r="D53" s="559">
        <v>1</v>
      </c>
      <c r="E53" s="653" t="s">
        <v>200</v>
      </c>
      <c r="F53" s="23" t="s">
        <v>200</v>
      </c>
      <c r="G53" s="23" t="s">
        <v>269</v>
      </c>
    </row>
    <row r="54" spans="2:7" ht="18.75" customHeight="1" x14ac:dyDescent="0.2">
      <c r="B54" s="762"/>
      <c r="C54" s="25" t="s">
        <v>716</v>
      </c>
      <c r="D54" s="559">
        <v>1</v>
      </c>
      <c r="E54" s="653" t="s">
        <v>175</v>
      </c>
      <c r="F54" s="23" t="s">
        <v>717</v>
      </c>
      <c r="G54" s="23" t="s">
        <v>200</v>
      </c>
    </row>
    <row r="55" spans="2:7" ht="20.100000000000001" hidden="1" customHeight="1" x14ac:dyDescent="0.2">
      <c r="B55" s="762"/>
      <c r="C55" s="569" t="s">
        <v>718</v>
      </c>
      <c r="D55" s="22"/>
      <c r="E55" s="255"/>
      <c r="F55" s="23"/>
      <c r="G55" s="23"/>
    </row>
    <row r="56" spans="2:7" ht="20.100000000000001" hidden="1" customHeight="1" x14ac:dyDescent="0.2">
      <c r="B56" s="762"/>
      <c r="C56" s="117" t="s">
        <v>719</v>
      </c>
      <c r="D56" s="12"/>
      <c r="E56" s="254"/>
      <c r="F56" s="21"/>
      <c r="G56" s="16"/>
    </row>
    <row r="57" spans="2:7" ht="20.100000000000001" hidden="1" customHeight="1" x14ac:dyDescent="0.2">
      <c r="B57" s="762"/>
      <c r="C57" s="117" t="s">
        <v>720</v>
      </c>
      <c r="D57" s="17"/>
      <c r="E57" s="256"/>
      <c r="F57" s="18"/>
      <c r="G57" s="18"/>
    </row>
    <row r="58" spans="2:7" ht="20.100000000000001" hidden="1" customHeight="1" x14ac:dyDescent="0.2">
      <c r="B58" s="762"/>
      <c r="C58" s="14" t="s">
        <v>721</v>
      </c>
      <c r="D58" s="12"/>
      <c r="E58" s="254"/>
      <c r="F58" s="19"/>
      <c r="G58" s="13"/>
    </row>
    <row r="59" spans="2:7" ht="20.100000000000001" customHeight="1" x14ac:dyDescent="0.2">
      <c r="B59" s="762"/>
      <c r="C59" s="569" t="s">
        <v>722</v>
      </c>
      <c r="D59" s="22"/>
      <c r="E59" s="255"/>
      <c r="F59" s="23"/>
      <c r="G59" s="23"/>
    </row>
    <row r="60" spans="2:7" ht="20.100000000000001" customHeight="1" x14ac:dyDescent="0.2">
      <c r="B60" s="762"/>
      <c r="C60" s="766" t="s">
        <v>723</v>
      </c>
      <c r="D60" s="767"/>
      <c r="E60" s="767"/>
      <c r="F60" s="767"/>
      <c r="G60" s="767"/>
    </row>
    <row r="61" spans="2:7" ht="20.100000000000001" customHeight="1" x14ac:dyDescent="0.2">
      <c r="B61" s="762"/>
      <c r="C61" s="24" t="s">
        <v>724</v>
      </c>
      <c r="D61" s="112">
        <v>10999</v>
      </c>
      <c r="E61" s="19">
        <v>10222</v>
      </c>
      <c r="F61" s="19">
        <v>9987</v>
      </c>
      <c r="G61" s="13">
        <v>9103</v>
      </c>
    </row>
    <row r="62" spans="2:7" ht="20.100000000000001" customHeight="1" x14ac:dyDescent="0.2">
      <c r="B62" s="762"/>
      <c r="C62" s="24" t="s">
        <v>725</v>
      </c>
      <c r="D62" s="118">
        <v>13050</v>
      </c>
      <c r="E62" s="339">
        <v>23250</v>
      </c>
      <c r="F62" s="18">
        <v>25400</v>
      </c>
      <c r="G62" s="18">
        <v>25400</v>
      </c>
    </row>
    <row r="63" spans="2:7" ht="20.100000000000001" customHeight="1" x14ac:dyDescent="0.25">
      <c r="B63" s="762"/>
      <c r="C63" s="24" t="s">
        <v>726</v>
      </c>
      <c r="D63" s="563" t="s">
        <v>445</v>
      </c>
      <c r="E63" s="654">
        <v>15724</v>
      </c>
      <c r="F63" s="115">
        <v>23678</v>
      </c>
      <c r="G63" s="115">
        <v>20613</v>
      </c>
    </row>
    <row r="64" spans="2:7" ht="20.100000000000001" customHeight="1" x14ac:dyDescent="0.2">
      <c r="B64" s="762"/>
      <c r="C64" s="116" t="s">
        <v>727</v>
      </c>
      <c r="D64" s="148">
        <v>24049</v>
      </c>
      <c r="E64" s="339">
        <v>49196</v>
      </c>
      <c r="F64" s="18">
        <v>59065</v>
      </c>
      <c r="G64" s="13">
        <v>55116</v>
      </c>
    </row>
    <row r="65" spans="2:7" ht="20.100000000000001" customHeight="1" x14ac:dyDescent="0.2">
      <c r="B65" s="762"/>
      <c r="C65" s="766" t="s">
        <v>728</v>
      </c>
      <c r="D65" s="767"/>
      <c r="E65" s="767"/>
      <c r="F65" s="767"/>
      <c r="G65" s="767"/>
    </row>
    <row r="66" spans="2:7" ht="20.100000000000001" customHeight="1" x14ac:dyDescent="0.2">
      <c r="B66" s="762"/>
      <c r="C66" s="24" t="s">
        <v>724</v>
      </c>
      <c r="D66" s="112">
        <v>7139</v>
      </c>
      <c r="E66" s="19">
        <v>6409</v>
      </c>
      <c r="F66" s="19">
        <v>6294</v>
      </c>
      <c r="G66" s="13">
        <v>5697</v>
      </c>
    </row>
    <row r="67" spans="2:7" ht="20.100000000000001" customHeight="1" x14ac:dyDescent="0.2">
      <c r="B67" s="762"/>
      <c r="C67" s="24" t="s">
        <v>725</v>
      </c>
      <c r="D67" s="118">
        <v>10100</v>
      </c>
      <c r="E67" s="339">
        <v>18000</v>
      </c>
      <c r="F67" s="18">
        <v>16750</v>
      </c>
      <c r="G67" s="18">
        <v>16750</v>
      </c>
    </row>
    <row r="68" spans="2:7" ht="20.100000000000001" customHeight="1" x14ac:dyDescent="0.2">
      <c r="B68" s="762"/>
      <c r="C68" s="24" t="s">
        <v>726</v>
      </c>
      <c r="D68" s="559" t="s">
        <v>445</v>
      </c>
      <c r="E68" s="339">
        <v>8804</v>
      </c>
      <c r="F68" s="18">
        <v>13019</v>
      </c>
      <c r="G68" s="13">
        <v>9775</v>
      </c>
    </row>
    <row r="69" spans="2:7" ht="20.100000000000001" customHeight="1" x14ac:dyDescent="0.2">
      <c r="B69" s="762"/>
      <c r="C69" s="24" t="s">
        <v>727</v>
      </c>
      <c r="D69" s="118">
        <v>17239</v>
      </c>
      <c r="E69" s="339">
        <v>33213</v>
      </c>
      <c r="F69" s="18">
        <v>36063</v>
      </c>
      <c r="G69" s="18">
        <v>32222</v>
      </c>
    </row>
    <row r="70" spans="2:7" ht="20.100000000000001" customHeight="1" x14ac:dyDescent="0.2">
      <c r="B70" s="762"/>
      <c r="C70" s="766" t="s">
        <v>729</v>
      </c>
      <c r="D70" s="767"/>
      <c r="E70" s="767"/>
      <c r="F70" s="767"/>
      <c r="G70" s="767"/>
    </row>
    <row r="71" spans="2:7" ht="20.100000000000001" customHeight="1" x14ac:dyDescent="0.2">
      <c r="B71" s="762"/>
      <c r="C71" s="24" t="s">
        <v>724</v>
      </c>
      <c r="D71" s="112">
        <v>8227</v>
      </c>
      <c r="E71" s="19">
        <v>7734</v>
      </c>
      <c r="F71" s="19">
        <v>7588</v>
      </c>
      <c r="G71" s="13">
        <v>4015</v>
      </c>
    </row>
    <row r="72" spans="2:7" ht="20.100000000000001" customHeight="1" x14ac:dyDescent="0.2">
      <c r="B72" s="762"/>
      <c r="C72" s="24" t="s">
        <v>725</v>
      </c>
      <c r="D72" s="118">
        <v>16300</v>
      </c>
      <c r="E72" s="339">
        <v>21750</v>
      </c>
      <c r="F72" s="18">
        <v>19000</v>
      </c>
      <c r="G72" s="18">
        <v>20000</v>
      </c>
    </row>
    <row r="73" spans="2:7" ht="20.100000000000001" customHeight="1" x14ac:dyDescent="0.2">
      <c r="B73" s="762"/>
      <c r="C73" s="24" t="s">
        <v>726</v>
      </c>
      <c r="D73" s="559" t="s">
        <v>445</v>
      </c>
      <c r="E73" s="339">
        <v>7548</v>
      </c>
      <c r="F73" s="18">
        <v>11772</v>
      </c>
      <c r="G73" s="13">
        <v>11413</v>
      </c>
    </row>
    <row r="74" spans="2:7" ht="20.100000000000001" customHeight="1" x14ac:dyDescent="0.2">
      <c r="B74" s="762"/>
      <c r="C74" s="24" t="s">
        <v>727</v>
      </c>
      <c r="D74" s="118">
        <v>24527</v>
      </c>
      <c r="E74" s="339">
        <v>37032</v>
      </c>
      <c r="F74" s="18">
        <v>38360</v>
      </c>
      <c r="G74" s="18">
        <v>35428</v>
      </c>
    </row>
    <row r="75" spans="2:7" ht="20.100000000000001" customHeight="1" x14ac:dyDescent="0.2">
      <c r="B75" s="762"/>
      <c r="C75" s="766" t="s">
        <v>730</v>
      </c>
      <c r="D75" s="767"/>
      <c r="E75" s="767"/>
      <c r="F75" s="767"/>
      <c r="G75" s="767"/>
    </row>
    <row r="76" spans="2:7" ht="20.100000000000001" customHeight="1" x14ac:dyDescent="0.2">
      <c r="B76" s="762"/>
      <c r="C76" s="24" t="s">
        <v>724</v>
      </c>
      <c r="D76" s="112">
        <v>7834</v>
      </c>
      <c r="E76" s="19">
        <v>7520</v>
      </c>
      <c r="F76" s="19">
        <v>5634</v>
      </c>
      <c r="G76" s="19">
        <v>6950</v>
      </c>
    </row>
    <row r="77" spans="2:7" ht="20.100000000000001" customHeight="1" x14ac:dyDescent="0.2">
      <c r="B77" s="762"/>
      <c r="C77" s="24" t="s">
        <v>725</v>
      </c>
      <c r="D77" s="118">
        <v>8700</v>
      </c>
      <c r="E77" s="339">
        <v>21500</v>
      </c>
      <c r="F77" s="18">
        <v>21500</v>
      </c>
      <c r="G77" s="18">
        <v>27000</v>
      </c>
    </row>
    <row r="78" spans="2:7" ht="20.100000000000001" customHeight="1" x14ac:dyDescent="0.2">
      <c r="B78" s="762"/>
      <c r="C78" s="24" t="s">
        <v>726</v>
      </c>
      <c r="D78" s="118" t="s">
        <v>445</v>
      </c>
      <c r="E78" s="339">
        <v>8176</v>
      </c>
      <c r="F78" s="18">
        <v>11062</v>
      </c>
      <c r="G78" s="19">
        <v>10000</v>
      </c>
    </row>
    <row r="79" spans="2:7" ht="20.100000000000001" customHeight="1" x14ac:dyDescent="0.2">
      <c r="B79" s="762"/>
      <c r="C79" s="24" t="s">
        <v>727</v>
      </c>
      <c r="D79" s="118">
        <v>16534</v>
      </c>
      <c r="E79" s="339">
        <v>37196</v>
      </c>
      <c r="F79" s="18">
        <v>38196</v>
      </c>
      <c r="G79" s="18">
        <v>43950</v>
      </c>
    </row>
    <row r="80" spans="2:7" ht="20.100000000000001" customHeight="1" x14ac:dyDescent="0.2">
      <c r="B80" s="762"/>
      <c r="C80" s="766" t="s">
        <v>731</v>
      </c>
      <c r="D80" s="767"/>
      <c r="E80" s="767"/>
      <c r="F80" s="767"/>
      <c r="G80" s="767"/>
    </row>
    <row r="81" spans="2:7" ht="20.100000000000001" customHeight="1" x14ac:dyDescent="0.2">
      <c r="B81" s="762"/>
      <c r="C81" s="24" t="s">
        <v>724</v>
      </c>
      <c r="D81" s="112">
        <v>7160</v>
      </c>
      <c r="E81" s="19">
        <v>6431</v>
      </c>
      <c r="F81" s="19">
        <v>6257</v>
      </c>
      <c r="G81" s="13">
        <v>5517</v>
      </c>
    </row>
    <row r="82" spans="2:7" ht="20.100000000000001" customHeight="1" x14ac:dyDescent="0.2">
      <c r="B82" s="762"/>
      <c r="C82" s="24" t="s">
        <v>725</v>
      </c>
      <c r="D82" s="118">
        <v>12550</v>
      </c>
      <c r="E82" s="339">
        <v>17500</v>
      </c>
      <c r="F82" s="18">
        <v>15125</v>
      </c>
      <c r="G82" s="18">
        <v>14000</v>
      </c>
    </row>
    <row r="83" spans="2:7" ht="20.100000000000001" customHeight="1" x14ac:dyDescent="0.2">
      <c r="B83" s="762"/>
      <c r="C83" s="24" t="s">
        <v>726</v>
      </c>
      <c r="D83" s="118" t="s">
        <v>445</v>
      </c>
      <c r="E83" s="339">
        <v>12567</v>
      </c>
      <c r="F83" s="18">
        <v>6521</v>
      </c>
      <c r="G83" s="13">
        <v>4888</v>
      </c>
    </row>
    <row r="84" spans="2:7" ht="20.100000000000001" customHeight="1" x14ac:dyDescent="0.2">
      <c r="B84" s="762"/>
      <c r="C84" s="24" t="s">
        <v>727</v>
      </c>
      <c r="D84" s="118">
        <v>19710</v>
      </c>
      <c r="E84" s="339">
        <v>36498</v>
      </c>
      <c r="F84" s="18">
        <v>27903</v>
      </c>
      <c r="G84" s="18">
        <v>24405</v>
      </c>
    </row>
    <row r="85" spans="2:7" ht="20.100000000000001" customHeight="1" x14ac:dyDescent="0.2">
      <c r="B85" s="762"/>
      <c r="C85" s="764" t="s">
        <v>732</v>
      </c>
      <c r="D85" s="765"/>
      <c r="E85" s="765"/>
      <c r="F85" s="765"/>
      <c r="G85" s="765"/>
    </row>
    <row r="86" spans="2:7" ht="20.100000000000001" customHeight="1" x14ac:dyDescent="0.2">
      <c r="B86" s="762"/>
      <c r="C86" s="14" t="s">
        <v>733</v>
      </c>
      <c r="D86" s="112">
        <v>100</v>
      </c>
      <c r="E86" s="19" t="s">
        <v>734</v>
      </c>
      <c r="F86" s="159" t="s">
        <v>735</v>
      </c>
      <c r="G86" s="160" t="s">
        <v>735</v>
      </c>
    </row>
    <row r="87" spans="2:7" ht="20.100000000000001" customHeight="1" x14ac:dyDescent="0.2">
      <c r="B87" s="762"/>
      <c r="C87" s="14" t="s">
        <v>736</v>
      </c>
      <c r="D87" s="112">
        <v>100</v>
      </c>
      <c r="E87" s="19">
        <v>100</v>
      </c>
      <c r="F87" s="159">
        <v>100</v>
      </c>
      <c r="G87" s="159">
        <v>100</v>
      </c>
    </row>
    <row r="88" spans="2:7" ht="20.100000000000001" customHeight="1" x14ac:dyDescent="0.2">
      <c r="B88" s="762"/>
      <c r="C88" s="14" t="s">
        <v>737</v>
      </c>
      <c r="D88" s="112">
        <v>100</v>
      </c>
      <c r="E88" s="19">
        <v>70</v>
      </c>
      <c r="F88" s="159">
        <v>70</v>
      </c>
      <c r="G88" s="160" t="s">
        <v>734</v>
      </c>
    </row>
    <row r="89" spans="2:7" ht="20.100000000000001" customHeight="1" x14ac:dyDescent="0.2">
      <c r="B89" s="762"/>
      <c r="C89" s="14" t="s">
        <v>738</v>
      </c>
      <c r="D89" s="112" t="s">
        <v>739</v>
      </c>
      <c r="E89" s="19" t="s">
        <v>740</v>
      </c>
      <c r="F89" s="159">
        <v>50</v>
      </c>
      <c r="G89" s="160" t="s">
        <v>343</v>
      </c>
    </row>
    <row r="90" spans="2:7" s="10" customFormat="1" ht="20.100000000000001" customHeight="1" x14ac:dyDescent="0.2">
      <c r="B90" s="762"/>
      <c r="C90" s="14" t="s">
        <v>741</v>
      </c>
      <c r="D90" s="112" t="s">
        <v>742</v>
      </c>
      <c r="E90" s="19" t="s">
        <v>740</v>
      </c>
      <c r="F90" s="162" t="s">
        <v>740</v>
      </c>
      <c r="G90" s="163" t="s">
        <v>743</v>
      </c>
    </row>
    <row r="91" spans="2:7" ht="20.100000000000001" customHeight="1" x14ac:dyDescent="0.2">
      <c r="B91" s="762"/>
      <c r="C91" s="14" t="s">
        <v>744</v>
      </c>
      <c r="D91" s="112">
        <v>100</v>
      </c>
      <c r="E91" s="19" t="s">
        <v>242</v>
      </c>
      <c r="F91" s="159" t="s">
        <v>373</v>
      </c>
      <c r="G91" s="160" t="s">
        <v>373</v>
      </c>
    </row>
    <row r="92" spans="2:7" ht="20.100000000000001" customHeight="1" x14ac:dyDescent="0.2">
      <c r="B92" s="762"/>
      <c r="C92" s="14" t="s">
        <v>745</v>
      </c>
      <c r="D92" s="112">
        <v>25</v>
      </c>
      <c r="E92" s="124" t="s">
        <v>19</v>
      </c>
      <c r="F92" s="165" t="s">
        <v>19</v>
      </c>
      <c r="G92" s="160" t="s">
        <v>653</v>
      </c>
    </row>
    <row r="93" spans="2:7" ht="20.100000000000001" customHeight="1" x14ac:dyDescent="0.2">
      <c r="B93" s="762"/>
      <c r="C93" s="764" t="s">
        <v>746</v>
      </c>
      <c r="D93" s="765"/>
      <c r="E93" s="765"/>
      <c r="F93" s="765"/>
      <c r="G93" s="765"/>
    </row>
    <row r="94" spans="2:7" ht="20.100000000000001" customHeight="1" x14ac:dyDescent="0.2">
      <c r="B94" s="763"/>
      <c r="C94" s="25" t="s">
        <v>747</v>
      </c>
      <c r="D94" s="113">
        <v>0</v>
      </c>
      <c r="E94" s="611" t="s">
        <v>472</v>
      </c>
      <c r="F94" s="166" t="s">
        <v>748</v>
      </c>
      <c r="G94" s="167" t="s">
        <v>19</v>
      </c>
    </row>
    <row r="95" spans="2:7" ht="20.100000000000001" customHeight="1" x14ac:dyDescent="0.2">
      <c r="B95" s="26"/>
      <c r="C95" s="27" t="s">
        <v>749</v>
      </c>
      <c r="D95" s="114"/>
      <c r="E95" s="114"/>
      <c r="F95" s="28"/>
      <c r="G95" s="29"/>
    </row>
    <row r="96" spans="2:7" x14ac:dyDescent="0.2"/>
    <row r="97" spans="2:7" x14ac:dyDescent="0.2">
      <c r="C97" s="723" t="s">
        <v>15</v>
      </c>
      <c r="D97" s="714">
        <v>2019</v>
      </c>
      <c r="E97" s="718">
        <v>2019</v>
      </c>
      <c r="F97" s="712">
        <v>2018</v>
      </c>
      <c r="G97" s="712">
        <v>2017</v>
      </c>
    </row>
    <row r="98" spans="2:7" x14ac:dyDescent="0.2">
      <c r="C98" s="745"/>
      <c r="D98" s="715"/>
      <c r="E98" s="712"/>
      <c r="F98" s="713"/>
      <c r="G98" s="713"/>
    </row>
    <row r="99" spans="2:7" x14ac:dyDescent="0.2">
      <c r="B99" s="761" t="s">
        <v>750</v>
      </c>
      <c r="C99" s="751" t="s">
        <v>751</v>
      </c>
      <c r="D99" s="744"/>
      <c r="E99" s="744"/>
      <c r="F99" s="744"/>
      <c r="G99" s="744"/>
    </row>
    <row r="100" spans="2:7" ht="19.899999999999999" customHeight="1" x14ac:dyDescent="0.2">
      <c r="B100" s="762"/>
      <c r="C100" s="592" t="s">
        <v>752</v>
      </c>
      <c r="D100" s="112" t="s">
        <v>706</v>
      </c>
      <c r="E100" s="19" t="s">
        <v>287</v>
      </c>
      <c r="F100" s="165" t="s">
        <v>19</v>
      </c>
      <c r="G100" s="165" t="s">
        <v>19</v>
      </c>
    </row>
    <row r="101" spans="2:7" ht="17.45" customHeight="1" x14ac:dyDescent="0.2">
      <c r="B101" s="762"/>
      <c r="C101" s="592" t="s">
        <v>753</v>
      </c>
      <c r="D101" s="132" t="s">
        <v>505</v>
      </c>
      <c r="E101" s="56" t="s">
        <v>210</v>
      </c>
      <c r="F101" s="165" t="s">
        <v>19</v>
      </c>
      <c r="G101" s="165" t="s">
        <v>19</v>
      </c>
    </row>
    <row r="102" spans="2:7" ht="16.899999999999999" customHeight="1" x14ac:dyDescent="0.2">
      <c r="B102" s="762"/>
      <c r="C102" s="592" t="s">
        <v>754</v>
      </c>
      <c r="D102" s="112" t="s">
        <v>790</v>
      </c>
      <c r="E102" s="19" t="s">
        <v>226</v>
      </c>
      <c r="F102" s="165" t="s">
        <v>19</v>
      </c>
      <c r="G102" s="165" t="s">
        <v>19</v>
      </c>
    </row>
    <row r="103" spans="2:7" ht="18" customHeight="1" x14ac:dyDescent="0.2">
      <c r="B103" s="762"/>
      <c r="C103" s="592" t="s">
        <v>755</v>
      </c>
      <c r="D103" s="132">
        <v>24</v>
      </c>
      <c r="E103" s="56" t="s">
        <v>509</v>
      </c>
      <c r="F103" s="165" t="s">
        <v>19</v>
      </c>
      <c r="G103" s="165" t="s">
        <v>19</v>
      </c>
    </row>
    <row r="104" spans="2:7" ht="18" customHeight="1" x14ac:dyDescent="0.2">
      <c r="B104" s="763"/>
      <c r="C104" s="592" t="s">
        <v>1218</v>
      </c>
      <c r="D104" s="112" t="s">
        <v>285</v>
      </c>
      <c r="E104" s="19" t="s">
        <v>264</v>
      </c>
      <c r="F104" s="165" t="s">
        <v>19</v>
      </c>
      <c r="G104" s="165" t="s">
        <v>19</v>
      </c>
    </row>
    <row r="105" spans="2:7" x14ac:dyDescent="0.2"/>
    <row r="106" spans="2:7" ht="12.75" customHeight="1" x14ac:dyDescent="0.2"/>
    <row r="107" spans="2:7" ht="12.75" customHeight="1" x14ac:dyDescent="0.2">
      <c r="C107" s="723" t="s">
        <v>15</v>
      </c>
      <c r="D107" s="714">
        <v>2019</v>
      </c>
      <c r="E107" s="718">
        <v>2019</v>
      </c>
      <c r="F107" s="712">
        <v>2018</v>
      </c>
      <c r="G107" s="712">
        <v>2017</v>
      </c>
    </row>
    <row r="108" spans="2:7" ht="12.75" customHeight="1" x14ac:dyDescent="0.2">
      <c r="C108" s="745"/>
      <c r="D108" s="715"/>
      <c r="E108" s="712"/>
      <c r="F108" s="713"/>
      <c r="G108" s="713"/>
    </row>
    <row r="109" spans="2:7" ht="16.899999999999999" customHeight="1" x14ac:dyDescent="0.2">
      <c r="B109" s="761" t="s">
        <v>756</v>
      </c>
      <c r="C109" s="751" t="s">
        <v>757</v>
      </c>
      <c r="D109" s="744"/>
      <c r="E109" s="744"/>
      <c r="F109" s="744"/>
      <c r="G109" s="744"/>
    </row>
    <row r="110" spans="2:7" ht="18" customHeight="1" x14ac:dyDescent="0.2">
      <c r="B110" s="762"/>
      <c r="C110" s="592" t="s">
        <v>758</v>
      </c>
      <c r="D110" s="112" t="s">
        <v>692</v>
      </c>
      <c r="E110" s="19" t="s">
        <v>759</v>
      </c>
      <c r="F110" s="165" t="s">
        <v>760</v>
      </c>
      <c r="G110" s="165" t="s">
        <v>19</v>
      </c>
    </row>
    <row r="111" spans="2:7" ht="17.45" customHeight="1" x14ac:dyDescent="0.2">
      <c r="B111" s="762"/>
      <c r="C111" s="592" t="s">
        <v>761</v>
      </c>
      <c r="D111" s="182" t="s">
        <v>1219</v>
      </c>
      <c r="E111" s="655" t="s">
        <v>762</v>
      </c>
      <c r="F111" s="165" t="s">
        <v>763</v>
      </c>
      <c r="G111" s="165" t="s">
        <v>19</v>
      </c>
    </row>
    <row r="112" spans="2:7" ht="20.45" customHeight="1" x14ac:dyDescent="0.2">
      <c r="B112" s="762"/>
      <c r="C112" s="592" t="s">
        <v>764</v>
      </c>
      <c r="D112" s="112">
        <v>240</v>
      </c>
      <c r="E112" s="19">
        <v>994</v>
      </c>
      <c r="F112" s="165">
        <v>970</v>
      </c>
      <c r="G112" s="165" t="s">
        <v>19</v>
      </c>
    </row>
    <row r="113" spans="2:7" ht="19.149999999999999" customHeight="1" x14ac:dyDescent="0.2">
      <c r="B113" s="762"/>
      <c r="C113" s="592" t="s">
        <v>765</v>
      </c>
      <c r="D113" s="183" t="s">
        <v>1220</v>
      </c>
      <c r="E113" s="656" t="s">
        <v>248</v>
      </c>
      <c r="F113" s="165" t="s">
        <v>766</v>
      </c>
      <c r="G113" s="165" t="s">
        <v>19</v>
      </c>
    </row>
    <row r="114" spans="2:7" ht="19.149999999999999" customHeight="1" x14ac:dyDescent="0.2">
      <c r="B114" s="762"/>
      <c r="C114" s="592" t="s">
        <v>767</v>
      </c>
      <c r="D114" s="182">
        <v>306</v>
      </c>
      <c r="E114" s="655">
        <v>113</v>
      </c>
      <c r="F114" s="165">
        <v>276</v>
      </c>
      <c r="G114" s="165"/>
    </row>
    <row r="115" spans="2:7" ht="19.149999999999999" customHeight="1" x14ac:dyDescent="0.2">
      <c r="B115" s="763"/>
      <c r="C115" s="592" t="s">
        <v>768</v>
      </c>
      <c r="D115" s="112" t="s">
        <v>266</v>
      </c>
      <c r="E115" s="19" t="s">
        <v>769</v>
      </c>
      <c r="F115" s="165">
        <v>18</v>
      </c>
      <c r="G115" s="165" t="s">
        <v>19</v>
      </c>
    </row>
    <row r="116" spans="2:7" ht="12.75" customHeight="1" x14ac:dyDescent="0.2">
      <c r="C116" s="121"/>
    </row>
    <row r="117" spans="2:7" ht="12.75" customHeight="1" x14ac:dyDescent="0.2">
      <c r="C117" s="239" t="s">
        <v>770</v>
      </c>
    </row>
    <row r="118" spans="2:7" ht="12.75" customHeight="1" x14ac:dyDescent="0.2">
      <c r="C118" s="225" t="s">
        <v>771</v>
      </c>
    </row>
    <row r="119" spans="2:7" x14ac:dyDescent="0.2">
      <c r="C119" s="760" t="s">
        <v>772</v>
      </c>
      <c r="D119" s="760"/>
      <c r="E119" s="760"/>
      <c r="F119" s="760"/>
      <c r="G119" s="760"/>
    </row>
    <row r="120" spans="2:7" ht="22.5" x14ac:dyDescent="0.2">
      <c r="C120" s="570" t="s">
        <v>773</v>
      </c>
    </row>
    <row r="121" spans="2:7" x14ac:dyDescent="0.2">
      <c r="C121" s="760" t="s">
        <v>774</v>
      </c>
      <c r="D121" s="760"/>
      <c r="E121" s="760"/>
      <c r="F121" s="760"/>
      <c r="G121" s="760"/>
    </row>
    <row r="122" spans="2:7" ht="24.75" customHeight="1" x14ac:dyDescent="0.2">
      <c r="C122" s="760" t="s">
        <v>775</v>
      </c>
      <c r="D122" s="760"/>
      <c r="E122" s="760"/>
      <c r="F122" s="760"/>
      <c r="G122" s="760"/>
    </row>
    <row r="123" spans="2:7" ht="13.9" customHeight="1" x14ac:dyDescent="0.2">
      <c r="C123" s="760" t="s">
        <v>776</v>
      </c>
      <c r="D123" s="760"/>
      <c r="E123" s="760"/>
      <c r="F123" s="760"/>
      <c r="G123" s="760"/>
    </row>
    <row r="124" spans="2:7" ht="26.45" customHeight="1" x14ac:dyDescent="0.2">
      <c r="C124" s="760" t="s">
        <v>777</v>
      </c>
      <c r="D124" s="760"/>
      <c r="E124" s="760"/>
      <c r="F124" s="760"/>
      <c r="G124" s="760"/>
    </row>
    <row r="125" spans="2:7" ht="12.75" customHeight="1" x14ac:dyDescent="0.2"/>
    <row r="126" spans="2:7" ht="12.75" customHeight="1" x14ac:dyDescent="0.2"/>
    <row r="127" spans="2:7" ht="12.75" customHeight="1" x14ac:dyDescent="0.2"/>
    <row r="128" spans="2:7"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sheetData>
  <mergeCells count="37">
    <mergeCell ref="B109:B115"/>
    <mergeCell ref="C109:G109"/>
    <mergeCell ref="C97:C98"/>
    <mergeCell ref="E97:E98"/>
    <mergeCell ref="F97:F98"/>
    <mergeCell ref="G97:G98"/>
    <mergeCell ref="B99:B104"/>
    <mergeCell ref="C99:G99"/>
    <mergeCell ref="B6:B94"/>
    <mergeCell ref="C6:G6"/>
    <mergeCell ref="C24:G24"/>
    <mergeCell ref="C33:G33"/>
    <mergeCell ref="C38:G38"/>
    <mergeCell ref="C44:G44"/>
    <mergeCell ref="C75:G75"/>
    <mergeCell ref="C70:G70"/>
    <mergeCell ref="C60:G60"/>
    <mergeCell ref="C65:G65"/>
    <mergeCell ref="C85:G85"/>
    <mergeCell ref="C80:G80"/>
    <mergeCell ref="C93:G93"/>
    <mergeCell ref="C122:G122"/>
    <mergeCell ref="C123:G123"/>
    <mergeCell ref="C124:G124"/>
    <mergeCell ref="C4:C5"/>
    <mergeCell ref="E4:E5"/>
    <mergeCell ref="F4:F5"/>
    <mergeCell ref="G4:G5"/>
    <mergeCell ref="C107:C108"/>
    <mergeCell ref="E107:E108"/>
    <mergeCell ref="F107:F108"/>
    <mergeCell ref="G107:G108"/>
    <mergeCell ref="D4:D5"/>
    <mergeCell ref="D97:D98"/>
    <mergeCell ref="D107:D108"/>
    <mergeCell ref="C119:G119"/>
    <mergeCell ref="C121:G1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058A-E87E-46B5-A929-31E3AFE4E47E}">
  <dimension ref="A1:I103"/>
  <sheetViews>
    <sheetView showGridLines="0" workbookViewId="0">
      <selection activeCell="C12" sqref="C12:C13"/>
    </sheetView>
  </sheetViews>
  <sheetFormatPr defaultColWidth="0" defaultRowHeight="12.75" customHeight="1" zeroHeight="1" x14ac:dyDescent="0.2"/>
  <cols>
    <col min="1" max="1" width="3.7109375" style="1" customWidth="1"/>
    <col min="2" max="2" width="11.85546875" style="5" customWidth="1"/>
    <col min="3" max="3" width="56" style="10" customWidth="1"/>
    <col min="4" max="4" width="14.5703125" style="1" customWidth="1"/>
    <col min="5" max="5" width="15.85546875" style="1" bestFit="1" customWidth="1"/>
    <col min="6" max="6" width="16.5703125" style="1" bestFit="1" customWidth="1"/>
    <col min="7" max="7" width="13.28515625" style="1" hidden="1" customWidth="1"/>
    <col min="8" max="8" width="7.7109375" style="1" customWidth="1"/>
    <col min="9" max="9" width="0" style="1" hidden="1" customWidth="1"/>
    <col min="10" max="16384" width="22" style="1" hidden="1"/>
  </cols>
  <sheetData>
    <row r="1" spans="2:7" x14ac:dyDescent="0.2">
      <c r="C1" s="95"/>
    </row>
    <row r="2" spans="2:7" ht="21" x14ac:dyDescent="0.35">
      <c r="B2" s="88" t="s">
        <v>611</v>
      </c>
      <c r="C2" s="90"/>
      <c r="D2" s="88"/>
      <c r="E2" s="88"/>
      <c r="F2" s="11"/>
      <c r="G2" s="11"/>
    </row>
    <row r="3" spans="2:7" ht="21" x14ac:dyDescent="0.35">
      <c r="B3" s="11"/>
      <c r="D3" s="11"/>
      <c r="E3" s="11"/>
      <c r="F3" s="11"/>
      <c r="G3" s="11"/>
    </row>
    <row r="4" spans="2:7" ht="12.75" customHeight="1" x14ac:dyDescent="0.2">
      <c r="C4" s="723" t="s">
        <v>15</v>
      </c>
      <c r="D4" s="714">
        <v>2020</v>
      </c>
      <c r="E4" s="718">
        <v>2019</v>
      </c>
      <c r="F4" s="712">
        <v>2018</v>
      </c>
      <c r="G4" s="712">
        <v>2017</v>
      </c>
    </row>
    <row r="5" spans="2:7" ht="18.600000000000001" customHeight="1" x14ac:dyDescent="0.2">
      <c r="C5" s="745"/>
      <c r="D5" s="715"/>
      <c r="E5" s="712"/>
      <c r="F5" s="713"/>
      <c r="G5" s="713"/>
    </row>
    <row r="6" spans="2:7" ht="20.100000000000001" customHeight="1" x14ac:dyDescent="0.2">
      <c r="B6" s="761" t="s">
        <v>778</v>
      </c>
      <c r="C6" s="751" t="s">
        <v>779</v>
      </c>
      <c r="D6" s="744"/>
      <c r="E6" s="744"/>
      <c r="F6" s="744"/>
      <c r="G6" s="744"/>
    </row>
    <row r="7" spans="2:7" ht="20.100000000000001" customHeight="1" x14ac:dyDescent="0.2">
      <c r="B7" s="762"/>
      <c r="C7" s="592" t="s">
        <v>780</v>
      </c>
      <c r="D7" s="112" t="s">
        <v>781</v>
      </c>
      <c r="E7" s="19" t="s">
        <v>1221</v>
      </c>
      <c r="F7" s="159" t="s">
        <v>782</v>
      </c>
      <c r="G7" s="159">
        <v>7</v>
      </c>
    </row>
    <row r="8" spans="2:7" ht="20.100000000000001" customHeight="1" x14ac:dyDescent="0.2">
      <c r="B8" s="762"/>
      <c r="C8" s="592" t="s">
        <v>783</v>
      </c>
      <c r="D8" s="183" t="s">
        <v>784</v>
      </c>
      <c r="E8" s="656" t="s">
        <v>785</v>
      </c>
      <c r="F8" s="159" t="s">
        <v>786</v>
      </c>
      <c r="G8" s="160"/>
    </row>
    <row r="9" spans="2:7" ht="20.100000000000001" customHeight="1" x14ac:dyDescent="0.2">
      <c r="B9" s="762"/>
      <c r="C9" s="592" t="s">
        <v>787</v>
      </c>
      <c r="D9" s="112" t="s">
        <v>788</v>
      </c>
      <c r="E9" s="19" t="s">
        <v>1222</v>
      </c>
      <c r="F9" s="159" t="s">
        <v>789</v>
      </c>
      <c r="G9" s="159" t="s">
        <v>790</v>
      </c>
    </row>
    <row r="10" spans="2:7" ht="20.100000000000001" customHeight="1" x14ac:dyDescent="0.2">
      <c r="B10" s="763"/>
      <c r="C10" s="592" t="s">
        <v>792</v>
      </c>
      <c r="D10" s="112" t="s">
        <v>793</v>
      </c>
      <c r="E10" s="657" t="s">
        <v>794</v>
      </c>
      <c r="F10" s="159" t="s">
        <v>795</v>
      </c>
      <c r="G10" s="147" t="s">
        <v>19</v>
      </c>
    </row>
    <row r="11" spans="2:7" ht="20.100000000000001" customHeight="1" x14ac:dyDescent="0.2">
      <c r="B11" s="26"/>
      <c r="C11" s="27"/>
      <c r="D11" s="114"/>
      <c r="E11" s="114"/>
      <c r="F11" s="28"/>
      <c r="G11" s="29"/>
    </row>
    <row r="12" spans="2:7" ht="16.899999999999999" customHeight="1" x14ac:dyDescent="0.2">
      <c r="B12" s="59"/>
      <c r="C12" s="722" t="s">
        <v>15</v>
      </c>
      <c r="D12" s="720">
        <v>2020</v>
      </c>
      <c r="E12" s="724">
        <v>2019</v>
      </c>
      <c r="F12" s="712">
        <v>2018</v>
      </c>
      <c r="G12" s="712">
        <v>2017</v>
      </c>
    </row>
    <row r="13" spans="2:7" x14ac:dyDescent="0.2">
      <c r="B13" s="59"/>
      <c r="C13" s="723"/>
      <c r="D13" s="721"/>
      <c r="E13" s="725"/>
      <c r="F13" s="713"/>
      <c r="G13" s="713"/>
    </row>
    <row r="14" spans="2:7" ht="22.15" customHeight="1" x14ac:dyDescent="0.2">
      <c r="B14" s="728" t="s">
        <v>796</v>
      </c>
      <c r="C14" s="744" t="s">
        <v>797</v>
      </c>
      <c r="D14" s="744"/>
      <c r="E14" s="744"/>
      <c r="F14" s="744"/>
      <c r="G14" s="769"/>
    </row>
    <row r="15" spans="2:7" ht="18.600000000000001" customHeight="1" x14ac:dyDescent="0.2">
      <c r="B15" s="726"/>
      <c r="C15" s="658" t="s">
        <v>798</v>
      </c>
      <c r="D15" s="123">
        <v>344</v>
      </c>
      <c r="E15" s="659">
        <v>406</v>
      </c>
      <c r="F15" s="660" t="s">
        <v>19</v>
      </c>
      <c r="G15" s="666" t="s">
        <v>19</v>
      </c>
    </row>
    <row r="16" spans="2:7" ht="19.149999999999999" customHeight="1" x14ac:dyDescent="0.2">
      <c r="B16" s="726"/>
      <c r="C16" s="658" t="s">
        <v>799</v>
      </c>
      <c r="D16" s="123">
        <v>18</v>
      </c>
      <c r="E16" s="659">
        <v>11</v>
      </c>
      <c r="F16" s="660" t="s">
        <v>19</v>
      </c>
      <c r="G16" s="666" t="s">
        <v>19</v>
      </c>
    </row>
    <row r="17" spans="2:7" ht="21.6" customHeight="1" x14ac:dyDescent="0.2">
      <c r="B17" s="726"/>
      <c r="C17" s="744" t="s">
        <v>800</v>
      </c>
      <c r="D17" s="744"/>
      <c r="E17" s="744"/>
      <c r="F17" s="744"/>
      <c r="G17" s="769"/>
    </row>
    <row r="18" spans="2:7" ht="19.149999999999999" customHeight="1" x14ac:dyDescent="0.2">
      <c r="B18" s="726"/>
      <c r="C18" s="592" t="s">
        <v>801</v>
      </c>
      <c r="D18" s="112">
        <v>44449</v>
      </c>
      <c r="E18" s="242">
        <v>44000</v>
      </c>
      <c r="F18" s="159">
        <v>47419</v>
      </c>
      <c r="G18" s="667">
        <v>48322</v>
      </c>
    </row>
    <row r="19" spans="2:7" ht="19.149999999999999" customHeight="1" x14ac:dyDescent="0.2">
      <c r="B19" s="726"/>
      <c r="C19" s="117" t="s">
        <v>802</v>
      </c>
      <c r="D19" s="112">
        <v>100</v>
      </c>
      <c r="E19" s="380">
        <v>100</v>
      </c>
      <c r="F19" s="159">
        <v>100</v>
      </c>
      <c r="G19" s="668">
        <v>100</v>
      </c>
    </row>
    <row r="20" spans="2:7" ht="19.149999999999999" customHeight="1" x14ac:dyDescent="0.2">
      <c r="B20" s="726"/>
      <c r="C20" s="771" t="s">
        <v>803</v>
      </c>
      <c r="D20" s="771"/>
      <c r="E20" s="771"/>
      <c r="F20" s="771"/>
      <c r="G20" s="772"/>
    </row>
    <row r="21" spans="2:7" ht="19.149999999999999" customHeight="1" x14ac:dyDescent="0.2">
      <c r="B21" s="726"/>
      <c r="C21" s="556" t="s">
        <v>804</v>
      </c>
      <c r="D21" s="112">
        <v>70</v>
      </c>
      <c r="E21" s="661" t="s">
        <v>419</v>
      </c>
      <c r="F21" s="624">
        <v>69</v>
      </c>
      <c r="G21" s="669" t="s">
        <v>19</v>
      </c>
    </row>
    <row r="22" spans="2:7" ht="25.5" x14ac:dyDescent="0.2">
      <c r="B22" s="726"/>
      <c r="C22" s="556" t="s">
        <v>805</v>
      </c>
      <c r="D22" s="112">
        <v>30</v>
      </c>
      <c r="E22" s="661" t="s">
        <v>806</v>
      </c>
      <c r="F22" s="624">
        <v>31</v>
      </c>
      <c r="G22" s="669" t="s">
        <v>19</v>
      </c>
    </row>
    <row r="23" spans="2:7" x14ac:dyDescent="0.2">
      <c r="B23" s="726"/>
      <c r="C23" s="771" t="s">
        <v>807</v>
      </c>
      <c r="D23" s="771"/>
      <c r="E23" s="771"/>
      <c r="F23" s="771"/>
      <c r="G23" s="772"/>
    </row>
    <row r="24" spans="2:7" x14ac:dyDescent="0.2">
      <c r="B24" s="726"/>
      <c r="C24" s="578" t="s">
        <v>808</v>
      </c>
      <c r="D24" s="584"/>
      <c r="E24" s="584"/>
      <c r="F24" s="584"/>
      <c r="G24" s="670"/>
    </row>
    <row r="25" spans="2:7" x14ac:dyDescent="0.2">
      <c r="B25" s="726"/>
      <c r="C25" s="671" t="s">
        <v>809</v>
      </c>
      <c r="D25" s="112">
        <v>1572</v>
      </c>
      <c r="E25" s="493">
        <v>1128</v>
      </c>
      <c r="F25" s="493">
        <v>1203</v>
      </c>
      <c r="G25" s="670"/>
    </row>
    <row r="26" spans="2:7" x14ac:dyDescent="0.2">
      <c r="B26" s="726"/>
      <c r="C26" s="614" t="s">
        <v>810</v>
      </c>
      <c r="D26" s="112">
        <v>130</v>
      </c>
      <c r="E26" s="494">
        <v>114</v>
      </c>
      <c r="F26" s="494">
        <v>76</v>
      </c>
      <c r="G26" s="670"/>
    </row>
    <row r="27" spans="2:7" x14ac:dyDescent="0.2">
      <c r="B27" s="726"/>
      <c r="C27" s="671" t="s">
        <v>811</v>
      </c>
      <c r="D27" s="112">
        <v>366</v>
      </c>
      <c r="E27" s="493">
        <v>461</v>
      </c>
      <c r="F27" s="493">
        <v>360</v>
      </c>
      <c r="G27" s="670"/>
    </row>
    <row r="28" spans="2:7" ht="17.45" customHeight="1" x14ac:dyDescent="0.2">
      <c r="B28" s="726"/>
      <c r="C28" s="578" t="s">
        <v>812</v>
      </c>
      <c r="D28" s="112"/>
      <c r="E28" s="662"/>
      <c r="F28" s="663"/>
      <c r="G28" s="672"/>
    </row>
    <row r="29" spans="2:7" ht="17.45" customHeight="1" x14ac:dyDescent="0.2">
      <c r="B29" s="726"/>
      <c r="C29" s="564" t="s">
        <v>809</v>
      </c>
      <c r="D29" s="112">
        <v>4727</v>
      </c>
      <c r="E29" s="664">
        <v>2972</v>
      </c>
      <c r="F29" s="664">
        <v>2905</v>
      </c>
      <c r="G29" s="672"/>
    </row>
    <row r="30" spans="2:7" ht="17.45" customHeight="1" x14ac:dyDescent="0.2">
      <c r="B30" s="726"/>
      <c r="C30" s="671" t="s">
        <v>810</v>
      </c>
      <c r="D30" s="112">
        <v>1913</v>
      </c>
      <c r="E30" s="673">
        <v>3179</v>
      </c>
      <c r="F30" s="673">
        <v>1824</v>
      </c>
      <c r="G30" s="672"/>
    </row>
    <row r="31" spans="2:7" ht="17.45" customHeight="1" x14ac:dyDescent="0.2">
      <c r="B31" s="726"/>
      <c r="C31" s="564" t="s">
        <v>811</v>
      </c>
      <c r="D31" s="112">
        <v>3215</v>
      </c>
      <c r="E31" s="664">
        <v>2341</v>
      </c>
      <c r="F31" s="664">
        <v>2800</v>
      </c>
      <c r="G31" s="672"/>
    </row>
    <row r="32" spans="2:7" ht="17.45" customHeight="1" x14ac:dyDescent="0.2">
      <c r="B32" s="727"/>
      <c r="C32" s="613" t="s">
        <v>811</v>
      </c>
      <c r="D32" s="122">
        <v>366</v>
      </c>
      <c r="E32" s="674">
        <v>461</v>
      </c>
      <c r="F32" s="674">
        <v>360</v>
      </c>
      <c r="G32" s="675"/>
    </row>
    <row r="33" spans="2:7" ht="17.45" customHeight="1" x14ac:dyDescent="0.2">
      <c r="B33" s="665"/>
      <c r="C33" s="204" t="s">
        <v>813</v>
      </c>
      <c r="G33" s="491"/>
    </row>
    <row r="34" spans="2:7" ht="17.45" customHeight="1" x14ac:dyDescent="0.2">
      <c r="C34" s="204"/>
      <c r="G34" s="491"/>
    </row>
    <row r="35" spans="2:7" ht="17.45" customHeight="1" x14ac:dyDescent="0.2">
      <c r="B35" s="665"/>
      <c r="C35" s="204"/>
      <c r="G35" s="491"/>
    </row>
    <row r="36" spans="2:7" ht="17.45" customHeight="1" x14ac:dyDescent="0.2">
      <c r="B36" s="665"/>
      <c r="C36" s="204"/>
      <c r="G36" s="491"/>
    </row>
    <row r="37" spans="2:7" ht="21.75" customHeight="1" x14ac:dyDescent="0.2">
      <c r="C37" s="204"/>
    </row>
    <row r="38" spans="2:7" ht="21.75" customHeight="1" x14ac:dyDescent="0.2">
      <c r="C38" s="204"/>
    </row>
    <row r="39" spans="2:7" ht="21.75" customHeight="1" x14ac:dyDescent="0.2">
      <c r="C39" s="204"/>
    </row>
    <row r="40" spans="2:7" ht="21.75" customHeight="1" x14ac:dyDescent="0.2">
      <c r="C40" s="204"/>
    </row>
    <row r="41" spans="2:7" ht="21.75" customHeight="1" x14ac:dyDescent="0.2">
      <c r="C41" s="204"/>
    </row>
    <row r="42" spans="2:7" ht="21.75" customHeight="1" x14ac:dyDescent="0.2">
      <c r="C42" s="204"/>
    </row>
    <row r="43" spans="2:7" ht="21.75" customHeight="1" x14ac:dyDescent="0.2">
      <c r="C43" s="418"/>
      <c r="D43" s="419"/>
      <c r="E43" s="419"/>
      <c r="F43" s="419"/>
    </row>
    <row r="44" spans="2:7" ht="21.75" customHeight="1" x14ac:dyDescent="0.2">
      <c r="C44" s="418"/>
      <c r="D44" s="419"/>
      <c r="E44" s="419"/>
      <c r="F44" s="419"/>
    </row>
    <row r="45" spans="2:7" ht="21.75" customHeight="1" x14ac:dyDescent="0.2">
      <c r="C45" s="417"/>
      <c r="D45" s="417"/>
      <c r="E45" s="417"/>
      <c r="F45" s="417"/>
    </row>
    <row r="46" spans="2:7" ht="21.75" customHeight="1" x14ac:dyDescent="0.2">
      <c r="C46" s="32"/>
      <c r="D46" s="382"/>
      <c r="E46" s="382"/>
      <c r="F46" s="336"/>
    </row>
    <row r="47" spans="2:7" x14ac:dyDescent="0.2">
      <c r="B47" s="381"/>
      <c r="C47" s="32"/>
      <c r="D47" s="380"/>
      <c r="E47" s="380"/>
      <c r="F47" s="336"/>
      <c r="G47" s="419"/>
    </row>
    <row r="48" spans="2:7" x14ac:dyDescent="0.2">
      <c r="B48" s="381"/>
      <c r="C48" s="32"/>
      <c r="D48" s="382"/>
      <c r="E48" s="382"/>
      <c r="F48" s="336"/>
      <c r="G48" s="419"/>
    </row>
    <row r="49" spans="2:7" ht="19.899999999999999" hidden="1" customHeight="1" x14ac:dyDescent="0.2">
      <c r="B49" s="420"/>
      <c r="C49" s="32"/>
      <c r="D49" s="380"/>
      <c r="E49" s="380"/>
      <c r="F49" s="336"/>
      <c r="G49" s="417"/>
    </row>
    <row r="50" spans="2:7" ht="19.899999999999999" hidden="1" customHeight="1" x14ac:dyDescent="0.2">
      <c r="B50" s="420"/>
      <c r="C50" s="32"/>
      <c r="D50" s="382"/>
      <c r="E50" s="382"/>
      <c r="F50" s="336"/>
      <c r="G50" s="336"/>
    </row>
    <row r="51" spans="2:7" ht="17.45" hidden="1" customHeight="1" x14ac:dyDescent="0.2">
      <c r="B51" s="420"/>
      <c r="C51" s="32"/>
      <c r="D51" s="380"/>
      <c r="E51" s="380"/>
      <c r="F51" s="336"/>
      <c r="G51" s="336"/>
    </row>
    <row r="52" spans="2:7" ht="19.149999999999999" hidden="1" customHeight="1" x14ac:dyDescent="0.2">
      <c r="B52" s="420"/>
      <c r="C52" s="37"/>
      <c r="D52" s="380"/>
      <c r="E52" s="335"/>
      <c r="F52" s="336"/>
      <c r="G52" s="336"/>
    </row>
    <row r="53" spans="2:7" ht="18.600000000000001" hidden="1" customHeight="1" x14ac:dyDescent="0.2">
      <c r="B53" s="420"/>
      <c r="C53" s="37"/>
      <c r="D53" s="338"/>
      <c r="E53" s="335"/>
      <c r="F53" s="336"/>
      <c r="G53" s="336"/>
    </row>
    <row r="54" spans="2:7" ht="16.899999999999999" hidden="1" customHeight="1" x14ac:dyDescent="0.2">
      <c r="B54" s="420"/>
      <c r="C54" s="37"/>
      <c r="D54" s="338"/>
      <c r="E54" s="335"/>
      <c r="F54" s="336"/>
      <c r="G54" s="336"/>
    </row>
    <row r="55" spans="2:7" ht="17.45" hidden="1" customHeight="1" x14ac:dyDescent="0.2">
      <c r="B55" s="420"/>
      <c r="G55" s="337"/>
    </row>
    <row r="56" spans="2:7" ht="17.45" hidden="1" customHeight="1" x14ac:dyDescent="0.2">
      <c r="B56" s="334"/>
      <c r="G56" s="337"/>
    </row>
    <row r="57" spans="2:7" ht="17.45" hidden="1" customHeight="1" x14ac:dyDescent="0.2">
      <c r="B57" s="334"/>
      <c r="G57" s="337"/>
    </row>
    <row r="58" spans="2:7" ht="17.45" hidden="1" customHeight="1" x14ac:dyDescent="0.2">
      <c r="B58" s="334"/>
      <c r="G58" s="337"/>
    </row>
    <row r="59" spans="2:7" ht="17.45" hidden="1" customHeight="1" x14ac:dyDescent="0.2"/>
    <row r="60" spans="2:7" ht="17.45" hidden="1" customHeight="1" x14ac:dyDescent="0.2"/>
    <row r="61" spans="2:7" ht="17.45" hidden="1" customHeight="1" x14ac:dyDescent="0.2"/>
    <row r="62" spans="2:7" ht="17.45" hidden="1" customHeight="1" x14ac:dyDescent="0.2">
      <c r="C62" s="32"/>
      <c r="D62" s="380"/>
      <c r="E62" s="380"/>
      <c r="F62" s="336"/>
    </row>
    <row r="63" spans="2:7" ht="17.45" hidden="1" customHeight="1" x14ac:dyDescent="0.2">
      <c r="C63" s="581"/>
      <c r="D63" s="581"/>
      <c r="E63" s="581"/>
      <c r="F63" s="581"/>
    </row>
    <row r="64" spans="2:7" ht="17.45" hidden="1" customHeight="1" x14ac:dyDescent="0.2">
      <c r="C64" s="581"/>
      <c r="D64" s="581"/>
      <c r="E64" s="581"/>
      <c r="F64" s="581"/>
    </row>
    <row r="65" spans="2:7" ht="17.45" hidden="1" customHeight="1" x14ac:dyDescent="0.2">
      <c r="C65" s="381"/>
      <c r="D65" s="381"/>
      <c r="E65" s="381"/>
      <c r="F65" s="381"/>
    </row>
    <row r="66" spans="2:7" ht="17.45" hidden="1" customHeight="1" x14ac:dyDescent="0.2">
      <c r="B66" s="571"/>
      <c r="C66" s="381"/>
      <c r="D66" s="381"/>
      <c r="E66" s="381"/>
      <c r="F66" s="381"/>
      <c r="G66" s="337"/>
    </row>
    <row r="67" spans="2:7" ht="17.45" hidden="1" customHeight="1" x14ac:dyDescent="0.2">
      <c r="B67" s="581"/>
      <c r="C67" s="381"/>
      <c r="D67" s="381"/>
      <c r="E67" s="381"/>
      <c r="F67" s="381"/>
      <c r="G67" s="337"/>
    </row>
    <row r="68" spans="2:7" ht="17.45" hidden="1" customHeight="1" x14ac:dyDescent="0.2">
      <c r="B68" s="581"/>
      <c r="C68" s="381"/>
      <c r="D68" s="381"/>
      <c r="E68" s="381"/>
      <c r="F68" s="381"/>
      <c r="G68" s="337"/>
    </row>
    <row r="69" spans="2:7" hidden="1" x14ac:dyDescent="0.2">
      <c r="B69" s="381"/>
      <c r="C69" s="381"/>
      <c r="D69" s="381"/>
      <c r="E69" s="381"/>
      <c r="F69" s="381"/>
      <c r="G69" s="381"/>
    </row>
    <row r="70" spans="2:7" ht="12.75" hidden="1" customHeight="1" x14ac:dyDescent="0.2">
      <c r="B70" s="381"/>
      <c r="C70" s="381"/>
      <c r="D70" s="381"/>
      <c r="E70" s="381"/>
      <c r="F70" s="381"/>
      <c r="G70" s="381"/>
    </row>
    <row r="71" spans="2:7" ht="12.75" hidden="1" customHeight="1" x14ac:dyDescent="0.2">
      <c r="B71" s="381"/>
      <c r="C71" s="381"/>
      <c r="D71" s="381"/>
      <c r="E71" s="381"/>
      <c r="F71" s="381"/>
      <c r="G71" s="381"/>
    </row>
    <row r="72" spans="2:7" ht="12.75" hidden="1" customHeight="1" x14ac:dyDescent="0.2">
      <c r="B72" s="381"/>
      <c r="C72" s="770"/>
      <c r="D72" s="742"/>
      <c r="E72" s="742"/>
      <c r="F72" s="742"/>
      <c r="G72" s="381"/>
    </row>
    <row r="73" spans="2:7" ht="12.75" hidden="1" customHeight="1" x14ac:dyDescent="0.2">
      <c r="B73" s="381"/>
      <c r="C73" s="770"/>
      <c r="D73" s="742"/>
      <c r="E73" s="742"/>
      <c r="F73" s="742"/>
      <c r="G73" s="381"/>
    </row>
    <row r="74" spans="2:7" ht="12.75" hidden="1" customHeight="1" x14ac:dyDescent="0.2">
      <c r="B74" s="381"/>
      <c r="C74" s="580"/>
      <c r="D74" s="580"/>
      <c r="E74" s="580"/>
      <c r="F74" s="580"/>
      <c r="G74" s="381"/>
    </row>
    <row r="75" spans="2:7" ht="12.75" hidden="1" customHeight="1" x14ac:dyDescent="0.2">
      <c r="B75" s="381"/>
      <c r="C75" s="32"/>
      <c r="D75" s="382"/>
      <c r="E75" s="382"/>
      <c r="F75" s="336"/>
      <c r="G75" s="381"/>
    </row>
    <row r="76" spans="2:7" ht="12.75" hidden="1" customHeight="1" x14ac:dyDescent="0.2">
      <c r="B76" s="381"/>
      <c r="C76" s="32"/>
      <c r="D76" s="380"/>
      <c r="E76" s="380"/>
      <c r="F76" s="336"/>
      <c r="G76" s="742"/>
    </row>
    <row r="77" spans="2:7" ht="12.75" hidden="1" customHeight="1" x14ac:dyDescent="0.2">
      <c r="B77" s="381"/>
      <c r="C77" s="32"/>
      <c r="D77" s="382"/>
      <c r="E77" s="382"/>
      <c r="F77" s="336"/>
      <c r="G77" s="742"/>
    </row>
    <row r="78" spans="2:7" ht="12.75" hidden="1" customHeight="1" x14ac:dyDescent="0.2">
      <c r="B78" s="768"/>
      <c r="C78" s="32"/>
      <c r="D78" s="380"/>
      <c r="E78" s="380"/>
      <c r="F78" s="336"/>
      <c r="G78" s="580"/>
    </row>
    <row r="79" spans="2:7" ht="12.75" hidden="1" customHeight="1" x14ac:dyDescent="0.2">
      <c r="B79" s="768"/>
      <c r="G79" s="336"/>
    </row>
    <row r="80" spans="2:7" ht="12.75" hidden="1" customHeight="1" x14ac:dyDescent="0.2">
      <c r="B80" s="768"/>
      <c r="G80" s="336"/>
    </row>
    <row r="81" spans="2:7" ht="12.75" hidden="1" customHeight="1" x14ac:dyDescent="0.2">
      <c r="B81" s="768"/>
      <c r="G81" s="336"/>
    </row>
    <row r="82" spans="2:7" ht="12.75" hidden="1" customHeight="1" x14ac:dyDescent="0.2">
      <c r="B82" s="768"/>
      <c r="G82" s="336"/>
    </row>
    <row r="83" spans="2:7" ht="12.75" customHeight="1" x14ac:dyDescent="0.2"/>
    <row r="84" spans="2:7" ht="12.75" customHeight="1" x14ac:dyDescent="0.2"/>
    <row r="85" spans="2:7" ht="12.75" customHeight="1" x14ac:dyDescent="0.2"/>
    <row r="86" spans="2:7" ht="12.75" customHeight="1" x14ac:dyDescent="0.2"/>
    <row r="87" spans="2:7" ht="12.75" customHeight="1" x14ac:dyDescent="0.2"/>
    <row r="88" spans="2:7" ht="12.75" customHeight="1" x14ac:dyDescent="0.2"/>
    <row r="89" spans="2:7" ht="12.75" customHeight="1" x14ac:dyDescent="0.2"/>
    <row r="90" spans="2:7" ht="12.75" customHeight="1" x14ac:dyDescent="0.2"/>
    <row r="91" spans="2:7" ht="12.75" customHeight="1" x14ac:dyDescent="0.2"/>
    <row r="92" spans="2:7" ht="12.75" customHeight="1" x14ac:dyDescent="0.2"/>
    <row r="93" spans="2:7" ht="12.75" customHeight="1" x14ac:dyDescent="0.2"/>
    <row r="94" spans="2:7" ht="12.75" customHeight="1" x14ac:dyDescent="0.2"/>
    <row r="95" spans="2:7" ht="12.75" customHeight="1" x14ac:dyDescent="0.2"/>
    <row r="96" spans="2:7" ht="12.75" customHeight="1" x14ac:dyDescent="0.2"/>
    <row r="98" ht="12.75" hidden="1" customHeight="1" x14ac:dyDescent="0.2"/>
    <row r="99" ht="12.75" hidden="1" customHeight="1" x14ac:dyDescent="0.2"/>
    <row r="102" ht="12.75" customHeight="1" x14ac:dyDescent="0.2"/>
    <row r="103" ht="12.75" customHeight="1" x14ac:dyDescent="0.2"/>
  </sheetData>
  <autoFilter ref="C1:C65" xr:uid="{17454611-BFF4-423D-9D41-4858C07C5E9B}"/>
  <mergeCells count="23">
    <mergeCell ref="B6:B10"/>
    <mergeCell ref="C6:G6"/>
    <mergeCell ref="D4:D5"/>
    <mergeCell ref="C12:C13"/>
    <mergeCell ref="E12:E13"/>
    <mergeCell ref="F12:F13"/>
    <mergeCell ref="G12:G13"/>
    <mergeCell ref="D12:D13"/>
    <mergeCell ref="C4:C5"/>
    <mergeCell ref="E4:E5"/>
    <mergeCell ref="F4:F5"/>
    <mergeCell ref="G4:G5"/>
    <mergeCell ref="B78:B82"/>
    <mergeCell ref="G76:G77"/>
    <mergeCell ref="C14:G14"/>
    <mergeCell ref="C72:C73"/>
    <mergeCell ref="D72:D73"/>
    <mergeCell ref="E72:E73"/>
    <mergeCell ref="F72:F73"/>
    <mergeCell ref="C23:G23"/>
    <mergeCell ref="B14:B32"/>
    <mergeCell ref="C17:G17"/>
    <mergeCell ref="C20:G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FF106-8863-4923-B32F-BFCCDC90EC4B}">
  <dimension ref="A2:O97"/>
  <sheetViews>
    <sheetView showGridLines="0" workbookViewId="0">
      <selection activeCell="B29" sqref="B29"/>
    </sheetView>
  </sheetViews>
  <sheetFormatPr defaultColWidth="0" defaultRowHeight="15" x14ac:dyDescent="0.25"/>
  <cols>
    <col min="1" max="1" width="9.7109375" customWidth="1"/>
    <col min="2" max="2" width="60.7109375" customWidth="1"/>
    <col min="3" max="15" width="9.140625" customWidth="1"/>
    <col min="16" max="16384" width="9.140625" hidden="1"/>
  </cols>
  <sheetData>
    <row r="2" spans="1:12" ht="21" x14ac:dyDescent="0.35">
      <c r="A2" s="11"/>
      <c r="B2" s="424" t="s">
        <v>814</v>
      </c>
      <c r="C2" s="257"/>
      <c r="D2" s="11"/>
      <c r="E2" s="11"/>
    </row>
    <row r="4" spans="1:12" x14ac:dyDescent="0.25">
      <c r="A4" s="425"/>
      <c r="B4" s="422" t="s">
        <v>815</v>
      </c>
      <c r="C4" s="422"/>
      <c r="D4" s="422"/>
      <c r="E4" s="422"/>
      <c r="F4" s="415"/>
      <c r="G4" s="415"/>
      <c r="H4" s="416"/>
      <c r="I4" s="416"/>
      <c r="J4" s="415"/>
      <c r="K4" s="415"/>
      <c r="L4" s="428"/>
    </row>
    <row r="5" spans="1:12" x14ac:dyDescent="0.25">
      <c r="A5" s="425"/>
      <c r="B5" s="415"/>
      <c r="C5" s="415"/>
      <c r="D5" s="415"/>
      <c r="E5" s="415"/>
      <c r="F5" s="415"/>
      <c r="G5" s="415"/>
      <c r="H5" s="416"/>
      <c r="I5" s="416"/>
      <c r="J5" s="415"/>
      <c r="K5" s="415"/>
      <c r="L5" s="428"/>
    </row>
    <row r="6" spans="1:12" ht="15.75" thickBot="1" x14ac:dyDescent="0.3">
      <c r="A6" s="427"/>
      <c r="B6" s="383" t="s">
        <v>816</v>
      </c>
      <c r="C6" s="384"/>
      <c r="D6" s="384"/>
      <c r="E6" s="384"/>
      <c r="F6" s="385"/>
      <c r="G6" s="385"/>
      <c r="H6" s="386"/>
      <c r="I6" s="386"/>
      <c r="J6" s="385"/>
      <c r="K6" s="385"/>
      <c r="L6" s="428"/>
    </row>
    <row r="7" spans="1:12" x14ac:dyDescent="0.25">
      <c r="A7" s="426"/>
      <c r="B7" s="387"/>
      <c r="C7" s="388"/>
      <c r="D7" s="389" t="s">
        <v>817</v>
      </c>
      <c r="E7" s="389"/>
      <c r="F7" s="389" t="s">
        <v>818</v>
      </c>
      <c r="G7" s="389"/>
      <c r="H7" s="389" t="s">
        <v>819</v>
      </c>
      <c r="I7" s="389"/>
      <c r="J7" s="389" t="s">
        <v>820</v>
      </c>
      <c r="K7" s="389"/>
      <c r="L7" s="428"/>
    </row>
    <row r="8" spans="1:12" ht="38.25" customHeight="1" thickBot="1" x14ac:dyDescent="0.3">
      <c r="A8" s="427"/>
      <c r="B8" s="390"/>
      <c r="C8" s="390"/>
      <c r="D8" s="391" t="s">
        <v>821</v>
      </c>
      <c r="E8" s="391" t="s">
        <v>822</v>
      </c>
      <c r="F8" s="391" t="s">
        <v>821</v>
      </c>
      <c r="G8" s="391" t="s">
        <v>822</v>
      </c>
      <c r="H8" s="391" t="s">
        <v>821</v>
      </c>
      <c r="I8" s="391" t="s">
        <v>822</v>
      </c>
      <c r="J8" s="391" t="s">
        <v>821</v>
      </c>
      <c r="K8" s="391" t="s">
        <v>822</v>
      </c>
      <c r="L8" s="428"/>
    </row>
    <row r="9" spans="1:12" ht="27" customHeight="1" thickTop="1" x14ac:dyDescent="0.25">
      <c r="A9" s="427"/>
      <c r="B9" s="676" t="s">
        <v>823</v>
      </c>
      <c r="C9" s="392"/>
      <c r="D9" s="682">
        <v>325</v>
      </c>
      <c r="E9" s="682">
        <v>20.100000000000001</v>
      </c>
      <c r="F9" s="393">
        <v>325</v>
      </c>
      <c r="G9" s="393">
        <v>20.100000000000001</v>
      </c>
      <c r="H9" s="393">
        <v>325</v>
      </c>
      <c r="I9" s="393">
        <v>20.100000000000001</v>
      </c>
      <c r="J9" s="393">
        <v>325</v>
      </c>
      <c r="K9" s="393">
        <v>20.100000000000001</v>
      </c>
      <c r="L9" s="428"/>
    </row>
    <row r="10" spans="1:12" x14ac:dyDescent="0.25">
      <c r="A10" s="427"/>
      <c r="B10" s="414" t="s">
        <v>824</v>
      </c>
      <c r="C10" s="392"/>
      <c r="D10" s="683">
        <v>229.5</v>
      </c>
      <c r="E10" s="683">
        <v>14.2</v>
      </c>
      <c r="F10" s="394">
        <v>225.1</v>
      </c>
      <c r="G10" s="394">
        <v>13.9</v>
      </c>
      <c r="H10" s="394">
        <v>215</v>
      </c>
      <c r="I10" s="394">
        <v>13.3</v>
      </c>
      <c r="J10" s="394">
        <v>198.2</v>
      </c>
      <c r="K10" s="394">
        <v>12.2</v>
      </c>
      <c r="L10" s="428"/>
    </row>
    <row r="11" spans="1:12" x14ac:dyDescent="0.25">
      <c r="A11" s="427"/>
      <c r="B11" s="414" t="s">
        <v>825</v>
      </c>
      <c r="C11" s="392"/>
      <c r="D11" s="683">
        <v>34.200000000000003</v>
      </c>
      <c r="E11" s="683">
        <v>2.1</v>
      </c>
      <c r="F11" s="394">
        <v>30.4</v>
      </c>
      <c r="G11" s="394">
        <v>1.9</v>
      </c>
      <c r="H11" s="394">
        <v>24.3</v>
      </c>
      <c r="I11" s="394">
        <v>1.5</v>
      </c>
      <c r="J11" s="394">
        <v>24.5</v>
      </c>
      <c r="K11" s="394">
        <v>1.5</v>
      </c>
      <c r="L11" s="428"/>
    </row>
    <row r="12" spans="1:12" x14ac:dyDescent="0.25">
      <c r="A12" s="427"/>
      <c r="B12" s="414" t="s">
        <v>826</v>
      </c>
      <c r="C12" s="392"/>
      <c r="D12" s="683">
        <v>30.2</v>
      </c>
      <c r="E12" s="683">
        <v>1.9</v>
      </c>
      <c r="F12" s="394">
        <v>38.200000000000003</v>
      </c>
      <c r="G12" s="394">
        <v>2.4</v>
      </c>
      <c r="H12" s="394">
        <v>26.2</v>
      </c>
      <c r="I12" s="394">
        <v>1.6</v>
      </c>
      <c r="J12" s="394">
        <v>22.4</v>
      </c>
      <c r="K12" s="394">
        <v>1.4</v>
      </c>
      <c r="L12" s="428"/>
    </row>
    <row r="13" spans="1:12" ht="15" customHeight="1" x14ac:dyDescent="0.25">
      <c r="A13" s="427"/>
      <c r="B13" s="414" t="s">
        <v>827</v>
      </c>
      <c r="C13" s="392"/>
      <c r="D13" s="683">
        <v>29.5</v>
      </c>
      <c r="E13" s="683">
        <v>1.8</v>
      </c>
      <c r="F13" s="394">
        <v>24.7</v>
      </c>
      <c r="G13" s="394">
        <v>1.5</v>
      </c>
      <c r="H13" s="394">
        <v>20.6</v>
      </c>
      <c r="I13" s="394">
        <v>1.3</v>
      </c>
      <c r="J13" s="394">
        <v>24.6</v>
      </c>
      <c r="K13" s="394">
        <v>1.5</v>
      </c>
      <c r="L13" s="428"/>
    </row>
    <row r="14" spans="1:12" x14ac:dyDescent="0.25">
      <c r="A14" s="427"/>
      <c r="B14" s="677" t="s">
        <v>828</v>
      </c>
      <c r="C14" s="395"/>
      <c r="D14" s="683">
        <v>19.100000000000001</v>
      </c>
      <c r="E14" s="683">
        <v>1.2</v>
      </c>
      <c r="F14" s="394">
        <v>22.6</v>
      </c>
      <c r="G14" s="394">
        <v>1.4</v>
      </c>
      <c r="H14" s="394">
        <v>21.4</v>
      </c>
      <c r="I14" s="394">
        <v>1.3</v>
      </c>
      <c r="J14" s="394">
        <v>20.100000000000001</v>
      </c>
      <c r="K14" s="394">
        <v>1.2</v>
      </c>
      <c r="L14" s="428"/>
    </row>
    <row r="15" spans="1:12" x14ac:dyDescent="0.25">
      <c r="A15" s="427"/>
      <c r="B15" s="414" t="s">
        <v>829</v>
      </c>
      <c r="C15" s="392"/>
      <c r="D15" s="683">
        <v>19.100000000000001</v>
      </c>
      <c r="E15" s="683">
        <v>1.2</v>
      </c>
      <c r="F15" s="394">
        <v>13.3</v>
      </c>
      <c r="G15" s="394">
        <v>0.8</v>
      </c>
      <c r="H15" s="394">
        <v>13.2</v>
      </c>
      <c r="I15" s="394">
        <v>0.8</v>
      </c>
      <c r="J15" s="394">
        <v>7.4</v>
      </c>
      <c r="K15" s="394">
        <v>0.5</v>
      </c>
      <c r="L15" s="428"/>
    </row>
    <row r="16" spans="1:12" x14ac:dyDescent="0.25">
      <c r="A16" s="427"/>
      <c r="B16" s="414" t="s">
        <v>830</v>
      </c>
      <c r="C16" s="392"/>
      <c r="D16" s="683">
        <v>17.899999999999999</v>
      </c>
      <c r="E16" s="683">
        <v>1.1000000000000001</v>
      </c>
      <c r="F16" s="394">
        <v>23.9</v>
      </c>
      <c r="G16" s="394">
        <v>1.5</v>
      </c>
      <c r="H16" s="394">
        <v>31.3</v>
      </c>
      <c r="I16" s="394">
        <v>1.9</v>
      </c>
      <c r="J16" s="394">
        <v>33.4</v>
      </c>
      <c r="K16" s="394">
        <v>2.1</v>
      </c>
      <c r="L16" s="428"/>
    </row>
    <row r="17" spans="1:12" x14ac:dyDescent="0.25">
      <c r="A17" s="427"/>
      <c r="B17" s="414" t="s">
        <v>831</v>
      </c>
      <c r="C17" s="392"/>
      <c r="D17" s="683">
        <v>16.899999999999999</v>
      </c>
      <c r="E17" s="683">
        <v>1</v>
      </c>
      <c r="F17" s="394">
        <v>15.9</v>
      </c>
      <c r="G17" s="394">
        <v>1</v>
      </c>
      <c r="H17" s="394">
        <v>14.4</v>
      </c>
      <c r="I17" s="394">
        <v>0.9</v>
      </c>
      <c r="J17" s="394">
        <v>14.3</v>
      </c>
      <c r="K17" s="394">
        <v>0.9</v>
      </c>
      <c r="L17" s="428"/>
    </row>
    <row r="18" spans="1:12" ht="15" customHeight="1" x14ac:dyDescent="0.25">
      <c r="A18" s="427"/>
      <c r="B18" s="414" t="s">
        <v>832</v>
      </c>
      <c r="C18" s="392"/>
      <c r="D18" s="683">
        <v>16.600000000000001</v>
      </c>
      <c r="E18" s="683">
        <v>1</v>
      </c>
      <c r="F18" s="394">
        <v>13.2</v>
      </c>
      <c r="G18" s="394">
        <v>0.8</v>
      </c>
      <c r="H18" s="394">
        <v>12.2</v>
      </c>
      <c r="I18" s="394">
        <v>0.8</v>
      </c>
      <c r="J18" s="394">
        <v>9.6</v>
      </c>
      <c r="K18" s="394">
        <v>0.6</v>
      </c>
      <c r="L18" s="428"/>
    </row>
    <row r="19" spans="1:12" ht="15.75" thickBot="1" x14ac:dyDescent="0.3">
      <c r="A19" s="427"/>
      <c r="B19" s="678"/>
      <c r="C19" s="396"/>
      <c r="D19" s="684">
        <f>SUM(D9:D18)</f>
        <v>738.00000000000011</v>
      </c>
      <c r="E19" s="684">
        <v>45.6</v>
      </c>
      <c r="F19" s="397">
        <f t="shared" ref="F19:J19" si="0">SUM(F9:F18)</f>
        <v>732.30000000000007</v>
      </c>
      <c r="G19" s="397">
        <v>45.29999999999999</v>
      </c>
      <c r="H19" s="397">
        <f t="shared" si="0"/>
        <v>703.6</v>
      </c>
      <c r="I19" s="397">
        <v>43.499999999999993</v>
      </c>
      <c r="J19" s="397">
        <f t="shared" si="0"/>
        <v>679.5</v>
      </c>
      <c r="K19" s="397">
        <v>42</v>
      </c>
      <c r="L19" s="428"/>
    </row>
    <row r="20" spans="1:12" x14ac:dyDescent="0.25">
      <c r="A20" s="427"/>
      <c r="B20" s="679" t="s">
        <v>833</v>
      </c>
      <c r="C20" s="398"/>
      <c r="D20" s="398"/>
      <c r="E20" s="398"/>
      <c r="F20" s="398"/>
      <c r="G20" s="398"/>
      <c r="H20" s="398"/>
      <c r="I20" s="398"/>
      <c r="J20" s="398"/>
      <c r="K20" s="398"/>
      <c r="L20" s="428"/>
    </row>
    <row r="21" spans="1:12" x14ac:dyDescent="0.25">
      <c r="A21" s="427"/>
      <c r="B21" s="680"/>
      <c r="C21" s="399"/>
      <c r="D21" s="399"/>
      <c r="E21" s="399"/>
      <c r="F21" s="399"/>
      <c r="G21" s="399"/>
      <c r="H21" s="399"/>
      <c r="I21" s="399"/>
      <c r="J21" s="399"/>
      <c r="K21" s="399"/>
      <c r="L21" s="428"/>
    </row>
    <row r="22" spans="1:12" x14ac:dyDescent="0.25">
      <c r="A22" s="427"/>
      <c r="B22" s="414"/>
      <c r="C22" s="392"/>
      <c r="D22" s="392"/>
      <c r="E22" s="392"/>
      <c r="F22" s="392"/>
      <c r="G22" s="392"/>
      <c r="H22" s="392"/>
      <c r="I22" s="392"/>
      <c r="J22" s="392"/>
      <c r="K22" s="392"/>
      <c r="L22" s="428"/>
    </row>
    <row r="23" spans="1:12" ht="15.75" thickBot="1" x14ac:dyDescent="0.3">
      <c r="A23" s="427"/>
      <c r="B23" s="681" t="s">
        <v>834</v>
      </c>
      <c r="C23" s="383"/>
      <c r="D23" s="383"/>
      <c r="E23" s="383"/>
      <c r="F23" s="400"/>
      <c r="G23" s="400"/>
      <c r="H23" s="401"/>
      <c r="I23" s="401"/>
      <c r="J23" s="400"/>
      <c r="K23" s="400"/>
      <c r="L23" s="428"/>
    </row>
    <row r="24" spans="1:12" ht="15" customHeight="1" x14ac:dyDescent="0.25">
      <c r="A24" s="427"/>
      <c r="B24" s="402"/>
      <c r="C24" s="390"/>
      <c r="D24" s="403" t="s">
        <v>817</v>
      </c>
      <c r="E24" s="403"/>
      <c r="F24" s="403" t="s">
        <v>818</v>
      </c>
      <c r="G24" s="403"/>
      <c r="H24" s="403" t="s">
        <v>819</v>
      </c>
      <c r="I24" s="403"/>
      <c r="J24" s="403" t="s">
        <v>820</v>
      </c>
      <c r="K24" s="403"/>
      <c r="L24" s="428"/>
    </row>
    <row r="25" spans="1:12" ht="36.75" thickBot="1" x14ac:dyDescent="0.3">
      <c r="A25" s="427"/>
      <c r="B25" s="414"/>
      <c r="C25" s="390"/>
      <c r="D25" s="391" t="s">
        <v>821</v>
      </c>
      <c r="E25" s="391" t="s">
        <v>822</v>
      </c>
      <c r="F25" s="391" t="s">
        <v>821</v>
      </c>
      <c r="G25" s="391" t="s">
        <v>822</v>
      </c>
      <c r="H25" s="391" t="s">
        <v>821</v>
      </c>
      <c r="I25" s="391" t="s">
        <v>822</v>
      </c>
      <c r="J25" s="391" t="s">
        <v>821</v>
      </c>
      <c r="K25" s="391" t="s">
        <v>822</v>
      </c>
      <c r="L25" s="428"/>
    </row>
    <row r="26" spans="1:12" ht="15.75" thickTop="1" x14ac:dyDescent="0.25">
      <c r="A26" s="427"/>
      <c r="B26" s="676" t="s">
        <v>835</v>
      </c>
      <c r="C26" s="390"/>
      <c r="D26" s="682">
        <v>833.7</v>
      </c>
      <c r="E26" s="682">
        <v>51.5</v>
      </c>
      <c r="F26" s="393">
        <v>806.6</v>
      </c>
      <c r="G26" s="393">
        <v>49.8</v>
      </c>
      <c r="H26" s="393">
        <v>769.9</v>
      </c>
      <c r="I26" s="393">
        <v>47.5</v>
      </c>
      <c r="J26" s="393">
        <v>781</v>
      </c>
      <c r="K26" s="404">
        <v>48.2</v>
      </c>
      <c r="L26" s="428"/>
    </row>
    <row r="27" spans="1:12" x14ac:dyDescent="0.25">
      <c r="A27" s="427"/>
      <c r="B27" s="414" t="s">
        <v>836</v>
      </c>
      <c r="C27" s="390"/>
      <c r="D27" s="683">
        <f>D44-D26</f>
        <v>786.2</v>
      </c>
      <c r="E27" s="683">
        <v>48.5</v>
      </c>
      <c r="F27" s="394">
        <f>F44-F26</f>
        <v>813.30000000000007</v>
      </c>
      <c r="G27" s="394">
        <v>50.2</v>
      </c>
      <c r="H27" s="394">
        <f>H44-H26</f>
        <v>849.80000000000007</v>
      </c>
      <c r="I27" s="394">
        <v>52.5</v>
      </c>
      <c r="J27" s="405">
        <f t="shared" ref="J27" si="1">J44-J26</f>
        <v>838.2</v>
      </c>
      <c r="K27" s="405">
        <v>51.8</v>
      </c>
      <c r="L27" s="428"/>
    </row>
    <row r="28" spans="1:12" ht="18.75" customHeight="1" x14ac:dyDescent="0.25">
      <c r="A28" s="427"/>
      <c r="B28" s="414" t="s">
        <v>837</v>
      </c>
      <c r="C28" s="390"/>
      <c r="D28" s="685">
        <v>329.8</v>
      </c>
      <c r="E28" s="686">
        <v>20.399999999999999</v>
      </c>
      <c r="F28" s="406">
        <v>327.2</v>
      </c>
      <c r="G28" s="406">
        <v>20.2</v>
      </c>
      <c r="H28" s="406">
        <v>327</v>
      </c>
      <c r="I28" s="406">
        <v>20.2</v>
      </c>
      <c r="J28" s="407">
        <v>325</v>
      </c>
      <c r="K28" s="408">
        <v>20.100000000000001</v>
      </c>
      <c r="L28" s="428"/>
    </row>
    <row r="29" spans="1:12" x14ac:dyDescent="0.25">
      <c r="A29" s="427"/>
      <c r="B29" s="414" t="s">
        <v>838</v>
      </c>
      <c r="C29" s="390"/>
      <c r="D29" s="687">
        <v>207.7</v>
      </c>
      <c r="E29" s="683">
        <v>12.8</v>
      </c>
      <c r="F29" s="394">
        <v>211.7</v>
      </c>
      <c r="G29" s="394">
        <v>13.1</v>
      </c>
      <c r="H29" s="394">
        <v>232.8</v>
      </c>
      <c r="I29" s="394">
        <v>14.4</v>
      </c>
      <c r="J29" s="405">
        <v>245.9</v>
      </c>
      <c r="K29" s="409">
        <v>15.2</v>
      </c>
      <c r="L29" s="428"/>
    </row>
    <row r="30" spans="1:12" x14ac:dyDescent="0.25">
      <c r="A30" s="427"/>
      <c r="B30" s="414" t="s">
        <v>839</v>
      </c>
      <c r="C30" s="390"/>
      <c r="D30" s="687">
        <v>24.2</v>
      </c>
      <c r="E30" s="683">
        <v>1.5</v>
      </c>
      <c r="F30" s="394">
        <v>20.3</v>
      </c>
      <c r="G30" s="394">
        <v>1.3</v>
      </c>
      <c r="H30" s="394">
        <v>19.399999999999999</v>
      </c>
      <c r="I30" s="394">
        <v>1.2</v>
      </c>
      <c r="J30" s="405">
        <v>17.899999999999999</v>
      </c>
      <c r="K30" s="409">
        <v>1.1000000000000001</v>
      </c>
      <c r="L30" s="428"/>
    </row>
    <row r="31" spans="1:12" x14ac:dyDescent="0.25">
      <c r="A31" s="427"/>
      <c r="B31" s="414" t="s">
        <v>840</v>
      </c>
      <c r="C31" s="390"/>
      <c r="D31" s="687">
        <v>23.5</v>
      </c>
      <c r="E31" s="683">
        <v>1.5</v>
      </c>
      <c r="F31" s="394">
        <v>24</v>
      </c>
      <c r="G31" s="394">
        <v>1.5</v>
      </c>
      <c r="H31" s="394">
        <v>24.7</v>
      </c>
      <c r="I31" s="394">
        <v>1.5</v>
      </c>
      <c r="J31" s="405">
        <v>35.200000000000003</v>
      </c>
      <c r="K31" s="409">
        <v>2.2000000000000002</v>
      </c>
      <c r="L31" s="428"/>
    </row>
    <row r="32" spans="1:12" x14ac:dyDescent="0.25">
      <c r="A32" s="427"/>
      <c r="B32" s="414" t="s">
        <v>841</v>
      </c>
      <c r="C32" s="390"/>
      <c r="D32" s="687">
        <v>21.5</v>
      </c>
      <c r="E32" s="683">
        <v>1.3</v>
      </c>
      <c r="F32" s="394">
        <v>27.5</v>
      </c>
      <c r="G32" s="394">
        <v>1.7</v>
      </c>
      <c r="H32" s="394">
        <v>34.9</v>
      </c>
      <c r="I32" s="394">
        <v>2.2000000000000002</v>
      </c>
      <c r="J32" s="405">
        <v>36</v>
      </c>
      <c r="K32" s="409">
        <v>2.2000000000000002</v>
      </c>
      <c r="L32" s="428"/>
    </row>
    <row r="33" spans="1:12" ht="25.5" customHeight="1" x14ac:dyDescent="0.25">
      <c r="A33" s="427"/>
      <c r="B33" s="414" t="s">
        <v>842</v>
      </c>
      <c r="C33" s="392"/>
      <c r="D33" s="687">
        <v>19.899999999999999</v>
      </c>
      <c r="E33" s="683">
        <v>1.2</v>
      </c>
      <c r="F33" s="394">
        <v>21.3</v>
      </c>
      <c r="G33" s="394">
        <v>1.3</v>
      </c>
      <c r="H33" s="394">
        <v>19.899999999999999</v>
      </c>
      <c r="I33" s="394">
        <v>1.2</v>
      </c>
      <c r="J33" s="405">
        <v>12.1</v>
      </c>
      <c r="K33" s="409">
        <v>0.7</v>
      </c>
      <c r="L33" s="428"/>
    </row>
    <row r="34" spans="1:12" x14ac:dyDescent="0.25">
      <c r="A34" s="427"/>
      <c r="B34" s="414" t="s">
        <v>843</v>
      </c>
      <c r="C34" s="390"/>
      <c r="D34" s="687">
        <v>17.2</v>
      </c>
      <c r="E34" s="683">
        <v>1.1000000000000001</v>
      </c>
      <c r="F34" s="394">
        <v>17.899999999999999</v>
      </c>
      <c r="G34" s="394">
        <v>1.1000000000000001</v>
      </c>
      <c r="H34" s="394">
        <v>15.7</v>
      </c>
      <c r="I34" s="394">
        <v>1</v>
      </c>
      <c r="J34" s="405">
        <v>15.2</v>
      </c>
      <c r="K34" s="409">
        <v>0.9</v>
      </c>
      <c r="L34" s="428"/>
    </row>
    <row r="35" spans="1:12" x14ac:dyDescent="0.25">
      <c r="A35" s="427"/>
      <c r="B35" s="414" t="s">
        <v>844</v>
      </c>
      <c r="C35" s="390"/>
      <c r="D35" s="687">
        <v>14.1</v>
      </c>
      <c r="E35" s="683">
        <v>0.9</v>
      </c>
      <c r="F35" s="394">
        <v>13.4</v>
      </c>
      <c r="G35" s="394">
        <v>0.8</v>
      </c>
      <c r="H35" s="394">
        <v>13.8</v>
      </c>
      <c r="I35" s="394">
        <v>0.9</v>
      </c>
      <c r="J35" s="405">
        <v>10.7</v>
      </c>
      <c r="K35" s="409">
        <v>0.7</v>
      </c>
      <c r="L35" s="428"/>
    </row>
    <row r="36" spans="1:12" x14ac:dyDescent="0.25">
      <c r="A36" s="427"/>
      <c r="B36" s="414" t="s">
        <v>845</v>
      </c>
      <c r="C36" s="390"/>
      <c r="D36" s="687">
        <v>14</v>
      </c>
      <c r="E36" s="683">
        <v>0.9</v>
      </c>
      <c r="F36" s="394">
        <v>13.2</v>
      </c>
      <c r="G36" s="394">
        <v>0.8</v>
      </c>
      <c r="H36" s="394">
        <v>15.3</v>
      </c>
      <c r="I36" s="394">
        <v>0.9</v>
      </c>
      <c r="J36" s="405">
        <v>14.2</v>
      </c>
      <c r="K36" s="409">
        <v>0.9</v>
      </c>
      <c r="L36" s="428"/>
    </row>
    <row r="37" spans="1:12" x14ac:dyDescent="0.25">
      <c r="A37" s="427"/>
      <c r="B37" s="414" t="s">
        <v>846</v>
      </c>
      <c r="C37" s="390"/>
      <c r="D37" s="687">
        <v>13.4</v>
      </c>
      <c r="E37" s="683">
        <v>0.8</v>
      </c>
      <c r="F37" s="394">
        <v>13</v>
      </c>
      <c r="G37" s="394">
        <v>0.8</v>
      </c>
      <c r="H37" s="394">
        <v>15.3</v>
      </c>
      <c r="I37" s="394">
        <v>0.9</v>
      </c>
      <c r="J37" s="405">
        <v>13.4</v>
      </c>
      <c r="K37" s="409">
        <v>0.8</v>
      </c>
      <c r="L37" s="428"/>
    </row>
    <row r="38" spans="1:12" x14ac:dyDescent="0.25">
      <c r="A38" s="427"/>
      <c r="B38" s="414" t="s">
        <v>847</v>
      </c>
      <c r="C38" s="390"/>
      <c r="D38" s="687">
        <v>12.7</v>
      </c>
      <c r="E38" s="683">
        <v>0.8</v>
      </c>
      <c r="F38" s="394">
        <v>15.8</v>
      </c>
      <c r="G38" s="394">
        <v>1</v>
      </c>
      <c r="H38" s="394">
        <v>14.9</v>
      </c>
      <c r="I38" s="394">
        <v>0.9</v>
      </c>
      <c r="J38" s="405">
        <v>14.9</v>
      </c>
      <c r="K38" s="409">
        <v>0.9</v>
      </c>
      <c r="L38" s="428"/>
    </row>
    <row r="39" spans="1:12" x14ac:dyDescent="0.25">
      <c r="A39" s="427"/>
      <c r="B39" s="414" t="s">
        <v>848</v>
      </c>
      <c r="C39" s="390"/>
      <c r="D39" s="687">
        <v>9.9</v>
      </c>
      <c r="E39" s="683">
        <v>0.6</v>
      </c>
      <c r="F39" s="394">
        <v>12.7</v>
      </c>
      <c r="G39" s="394">
        <v>0.8</v>
      </c>
      <c r="H39" s="394">
        <v>12.5</v>
      </c>
      <c r="I39" s="394">
        <v>0.8</v>
      </c>
      <c r="J39" s="405">
        <v>13.4</v>
      </c>
      <c r="K39" s="409">
        <v>0.8</v>
      </c>
      <c r="L39" s="428"/>
    </row>
    <row r="40" spans="1:12" x14ac:dyDescent="0.25">
      <c r="A40" s="427"/>
      <c r="B40" s="414" t="s">
        <v>849</v>
      </c>
      <c r="C40" s="390"/>
      <c r="D40" s="687">
        <v>9.1</v>
      </c>
      <c r="E40" s="683">
        <v>0.6</v>
      </c>
      <c r="F40" s="394">
        <v>8.6</v>
      </c>
      <c r="G40" s="394">
        <v>0.5</v>
      </c>
      <c r="H40" s="394">
        <v>8.1</v>
      </c>
      <c r="I40" s="394">
        <v>0.5</v>
      </c>
      <c r="J40" s="405">
        <v>8.1</v>
      </c>
      <c r="K40" s="409">
        <v>0.5</v>
      </c>
      <c r="L40" s="428"/>
    </row>
    <row r="41" spans="1:12" ht="15" customHeight="1" x14ac:dyDescent="0.25">
      <c r="A41" s="427"/>
      <c r="B41" s="414" t="s">
        <v>850</v>
      </c>
      <c r="C41" s="390"/>
      <c r="D41" s="687">
        <v>5.7</v>
      </c>
      <c r="E41" s="683">
        <v>0.4</v>
      </c>
      <c r="F41" s="394">
        <v>7.9</v>
      </c>
      <c r="G41" s="394">
        <v>0.5</v>
      </c>
      <c r="H41" s="394">
        <v>7.7</v>
      </c>
      <c r="I41" s="394">
        <v>0.5</v>
      </c>
      <c r="J41" s="405">
        <v>9.8000000000000007</v>
      </c>
      <c r="K41" s="409">
        <v>0.6</v>
      </c>
      <c r="L41" s="428"/>
    </row>
    <row r="42" spans="1:12" x14ac:dyDescent="0.25">
      <c r="A42" s="427"/>
      <c r="B42" s="414" t="s">
        <v>851</v>
      </c>
      <c r="C42" s="390"/>
      <c r="D42" s="688">
        <f t="shared" ref="D42:J42" si="2">D27-SUM(D28:D41)</f>
        <v>63.499999999999886</v>
      </c>
      <c r="E42" s="689">
        <v>3.7000000000000028</v>
      </c>
      <c r="F42" s="410">
        <f t="shared" si="2"/>
        <v>78.800000000000182</v>
      </c>
      <c r="G42" s="410">
        <v>4.8000000000000185</v>
      </c>
      <c r="H42" s="411">
        <f t="shared" si="2"/>
        <v>87.800000000000182</v>
      </c>
      <c r="I42" s="411">
        <v>5.3999999999999986</v>
      </c>
      <c r="J42" s="411">
        <f t="shared" si="2"/>
        <v>66.399999999999977</v>
      </c>
      <c r="K42" s="412">
        <v>4.1999999999999957</v>
      </c>
      <c r="L42" s="428"/>
    </row>
    <row r="43" spans="1:12" x14ac:dyDescent="0.25">
      <c r="A43" s="427"/>
      <c r="B43" s="414"/>
      <c r="C43" s="390"/>
      <c r="D43" s="683"/>
      <c r="E43" s="683"/>
      <c r="F43" s="394"/>
      <c r="G43" s="394"/>
      <c r="H43" s="394"/>
      <c r="I43" s="394"/>
      <c r="J43" s="405"/>
      <c r="K43" s="405"/>
      <c r="L43" s="428"/>
    </row>
    <row r="44" spans="1:12" ht="15.75" thickBot="1" x14ac:dyDescent="0.3">
      <c r="A44" s="427"/>
      <c r="B44" s="678"/>
      <c r="C44" s="396"/>
      <c r="D44" s="684">
        <v>1619.9</v>
      </c>
      <c r="E44" s="684">
        <v>100</v>
      </c>
      <c r="F44" s="397">
        <v>1619.9</v>
      </c>
      <c r="G44" s="397">
        <v>100</v>
      </c>
      <c r="H44" s="397">
        <v>1619.7</v>
      </c>
      <c r="I44" s="397">
        <v>100</v>
      </c>
      <c r="J44" s="413">
        <v>1619.2</v>
      </c>
      <c r="K44" s="413">
        <v>100</v>
      </c>
      <c r="L44" s="428"/>
    </row>
    <row r="45" spans="1:12" x14ac:dyDescent="0.25">
      <c r="A45" s="427"/>
      <c r="B45" s="414"/>
      <c r="C45" s="392"/>
      <c r="D45" s="392"/>
      <c r="E45" s="392"/>
      <c r="F45" s="392"/>
      <c r="G45" s="392"/>
      <c r="H45" s="392"/>
      <c r="I45" s="392"/>
      <c r="J45" s="414"/>
      <c r="K45" s="414"/>
      <c r="L45" s="428"/>
    </row>
    <row r="46" spans="1:12" x14ac:dyDescent="0.25">
      <c r="A46" s="428"/>
      <c r="B46" s="427"/>
      <c r="C46" s="427"/>
      <c r="D46" s="427"/>
      <c r="E46" s="427"/>
      <c r="F46" s="427"/>
      <c r="G46" s="427"/>
      <c r="H46" s="427"/>
      <c r="I46" s="427"/>
      <c r="J46" s="429"/>
      <c r="K46" s="427"/>
      <c r="L46" s="428"/>
    </row>
    <row r="47" spans="1:12" x14ac:dyDescent="0.25">
      <c r="A47" s="428"/>
      <c r="B47" s="427"/>
      <c r="C47" s="427"/>
      <c r="D47" s="427"/>
      <c r="E47" s="427"/>
      <c r="F47" s="427"/>
      <c r="G47" s="427"/>
      <c r="H47" s="427"/>
      <c r="I47" s="427"/>
      <c r="J47" s="427"/>
      <c r="K47" s="427"/>
      <c r="L47" s="428"/>
    </row>
    <row r="48" spans="1:12" x14ac:dyDescent="0.25">
      <c r="A48" s="428"/>
      <c r="B48" s="427"/>
      <c r="C48" s="427"/>
      <c r="D48" s="427"/>
      <c r="E48" s="427"/>
      <c r="F48" s="427"/>
      <c r="G48" s="427"/>
      <c r="H48" s="427"/>
      <c r="I48" s="427"/>
      <c r="J48" s="427"/>
      <c r="K48" s="427"/>
      <c r="L48" s="428"/>
    </row>
    <row r="49" spans="1:12" x14ac:dyDescent="0.25">
      <c r="A49" s="428"/>
      <c r="B49" s="428"/>
      <c r="C49" s="428"/>
      <c r="D49" s="428"/>
      <c r="E49" s="428"/>
      <c r="F49" s="428"/>
      <c r="G49" s="428"/>
      <c r="H49" s="428"/>
      <c r="I49" s="428"/>
      <c r="J49" s="428"/>
      <c r="K49" s="428"/>
      <c r="L49" s="428"/>
    </row>
    <row r="50" spans="1:12" ht="15" customHeight="1" x14ac:dyDescent="0.25">
      <c r="A50" s="428"/>
      <c r="B50" s="428"/>
      <c r="C50" s="428"/>
      <c r="D50" s="428"/>
      <c r="E50" s="428"/>
      <c r="F50" s="428"/>
      <c r="G50" s="428"/>
      <c r="H50" s="428"/>
      <c r="I50" s="428"/>
      <c r="J50" s="428"/>
      <c r="K50" s="428"/>
      <c r="L50" s="428"/>
    </row>
    <row r="51" spans="1:12" x14ac:dyDescent="0.25">
      <c r="A51" s="428"/>
      <c r="B51" s="428"/>
      <c r="C51" s="428"/>
      <c r="D51" s="428"/>
      <c r="E51" s="428"/>
      <c r="F51" s="428"/>
      <c r="G51" s="428"/>
      <c r="H51" s="428"/>
      <c r="I51" s="428"/>
      <c r="J51" s="428"/>
      <c r="K51" s="428"/>
      <c r="L51" s="428"/>
    </row>
    <row r="52" spans="1:12" x14ac:dyDescent="0.25">
      <c r="A52" s="428"/>
      <c r="B52" s="428"/>
      <c r="C52" s="428"/>
      <c r="D52" s="428"/>
      <c r="E52" s="428"/>
      <c r="F52" s="428"/>
      <c r="G52" s="428"/>
      <c r="H52" s="428"/>
      <c r="I52" s="428"/>
      <c r="J52" s="428"/>
      <c r="K52" s="428"/>
      <c r="L52" s="428"/>
    </row>
    <row r="53" spans="1:12" x14ac:dyDescent="0.25">
      <c r="A53" s="428"/>
      <c r="B53" s="428"/>
      <c r="C53" s="428"/>
      <c r="D53" s="428"/>
      <c r="E53" s="428"/>
      <c r="F53" s="428"/>
      <c r="G53" s="428"/>
      <c r="H53" s="428"/>
      <c r="I53" s="428"/>
      <c r="J53" s="428"/>
      <c r="K53" s="428"/>
      <c r="L53" s="428"/>
    </row>
    <row r="54" spans="1:12" x14ac:dyDescent="0.25">
      <c r="A54" s="428"/>
      <c r="B54" s="428"/>
      <c r="C54" s="428"/>
      <c r="D54" s="428"/>
      <c r="E54" s="428"/>
      <c r="F54" s="428"/>
      <c r="G54" s="428"/>
      <c r="H54" s="428"/>
      <c r="I54" s="428"/>
      <c r="J54" s="428"/>
      <c r="K54" s="428"/>
      <c r="L54" s="428"/>
    </row>
    <row r="55" spans="1:12" x14ac:dyDescent="0.25">
      <c r="A55" s="428"/>
      <c r="B55" s="428"/>
      <c r="C55" s="428"/>
      <c r="D55" s="428"/>
      <c r="E55" s="428"/>
      <c r="F55" s="428"/>
      <c r="G55" s="428"/>
      <c r="H55" s="428"/>
      <c r="I55" s="428"/>
      <c r="J55" s="428"/>
      <c r="K55" s="428"/>
      <c r="L55" s="428"/>
    </row>
    <row r="56" spans="1:12" x14ac:dyDescent="0.25">
      <c r="A56" s="428"/>
      <c r="B56" s="428"/>
      <c r="C56" s="428"/>
      <c r="D56" s="428"/>
      <c r="E56" s="428"/>
      <c r="F56" s="428"/>
      <c r="G56" s="428"/>
      <c r="H56" s="428"/>
      <c r="I56" s="428"/>
      <c r="J56" s="428"/>
      <c r="K56" s="428"/>
      <c r="L56" s="428"/>
    </row>
    <row r="57" spans="1:12" x14ac:dyDescent="0.25">
      <c r="A57" s="428"/>
      <c r="B57" s="428"/>
      <c r="C57" s="428"/>
      <c r="D57" s="428"/>
      <c r="E57" s="428"/>
      <c r="F57" s="428"/>
      <c r="G57" s="428"/>
      <c r="H57" s="428"/>
      <c r="I57" s="428"/>
      <c r="J57" s="428"/>
      <c r="K57" s="428"/>
      <c r="L57" s="428"/>
    </row>
    <row r="58" spans="1:12" x14ac:dyDescent="0.25">
      <c r="A58" s="428"/>
      <c r="B58" s="428"/>
      <c r="C58" s="428"/>
      <c r="D58" s="428"/>
      <c r="E58" s="428"/>
      <c r="F58" s="428"/>
      <c r="G58" s="428"/>
      <c r="H58" s="428"/>
      <c r="I58" s="428"/>
      <c r="J58" s="428"/>
      <c r="K58" s="428"/>
      <c r="L58" s="428"/>
    </row>
    <row r="59" spans="1:12" ht="13.5" customHeight="1" x14ac:dyDescent="0.25">
      <c r="A59" s="428"/>
      <c r="B59" s="428"/>
      <c r="C59" s="428"/>
      <c r="D59" s="428"/>
      <c r="E59" s="428"/>
      <c r="F59" s="428"/>
      <c r="G59" s="428"/>
      <c r="H59" s="428"/>
      <c r="I59" s="428"/>
      <c r="J59" s="428"/>
      <c r="K59" s="428"/>
      <c r="L59" s="428"/>
    </row>
    <row r="60" spans="1:12" ht="15" customHeight="1" x14ac:dyDescent="0.25">
      <c r="A60" s="428"/>
      <c r="B60" s="428"/>
      <c r="C60" s="428"/>
      <c r="D60" s="428"/>
      <c r="E60" s="428"/>
      <c r="F60" s="428"/>
      <c r="G60" s="428"/>
      <c r="H60" s="428"/>
      <c r="I60" s="428"/>
      <c r="J60" s="428"/>
      <c r="K60" s="428"/>
      <c r="L60" s="428"/>
    </row>
    <row r="61" spans="1:12" ht="16.5" customHeight="1" x14ac:dyDescent="0.25">
      <c r="A61" s="428"/>
      <c r="B61" s="428"/>
      <c r="C61" s="428"/>
      <c r="D61" s="428"/>
      <c r="E61" s="428"/>
      <c r="F61" s="428"/>
      <c r="G61" s="428"/>
      <c r="H61" s="428"/>
      <c r="I61" s="428"/>
      <c r="J61" s="428"/>
      <c r="K61" s="428"/>
      <c r="L61" s="428"/>
    </row>
    <row r="62" spans="1:12" ht="21" customHeight="1" x14ac:dyDescent="0.25">
      <c r="A62" s="428"/>
      <c r="B62" s="428"/>
      <c r="C62" s="428"/>
      <c r="D62" s="428"/>
      <c r="E62" s="428"/>
      <c r="F62" s="428"/>
      <c r="G62" s="428"/>
      <c r="H62" s="428"/>
      <c r="I62" s="428"/>
      <c r="J62" s="428"/>
      <c r="K62" s="428"/>
      <c r="L62" s="428"/>
    </row>
    <row r="63" spans="1:12" x14ac:dyDescent="0.25">
      <c r="A63" s="428"/>
      <c r="B63" s="428"/>
      <c r="C63" s="428"/>
      <c r="D63" s="428"/>
      <c r="E63" s="428"/>
      <c r="F63" s="428"/>
      <c r="G63" s="428"/>
      <c r="H63" s="428"/>
      <c r="I63" s="428"/>
      <c r="J63" s="428"/>
      <c r="K63" s="428"/>
      <c r="L63" s="428"/>
    </row>
    <row r="64" spans="1:12" x14ac:dyDescent="0.25">
      <c r="A64" s="428"/>
      <c r="B64" s="428"/>
      <c r="C64" s="428"/>
      <c r="D64" s="428"/>
      <c r="E64" s="428"/>
      <c r="F64" s="428"/>
      <c r="G64" s="428"/>
      <c r="H64" s="428"/>
      <c r="I64" s="428"/>
      <c r="J64" s="428"/>
      <c r="K64" s="428"/>
      <c r="L64" s="428"/>
    </row>
    <row r="65" spans="1:12" x14ac:dyDescent="0.25">
      <c r="A65" s="428"/>
      <c r="B65" s="428"/>
      <c r="C65" s="428"/>
      <c r="D65" s="428"/>
      <c r="E65" s="428"/>
      <c r="F65" s="428"/>
      <c r="G65" s="428"/>
      <c r="H65" s="428"/>
      <c r="I65" s="428"/>
      <c r="J65" s="428"/>
      <c r="K65" s="428"/>
      <c r="L65" s="428"/>
    </row>
    <row r="66" spans="1:12" x14ac:dyDescent="0.25">
      <c r="A66" s="428"/>
      <c r="B66" s="428"/>
      <c r="C66" s="428"/>
      <c r="D66" s="428"/>
      <c r="E66" s="428"/>
      <c r="F66" s="428"/>
      <c r="G66" s="428"/>
      <c r="H66" s="428"/>
      <c r="I66" s="428"/>
      <c r="J66" s="428"/>
      <c r="K66" s="428"/>
      <c r="L66" s="428"/>
    </row>
    <row r="67" spans="1:12" x14ac:dyDescent="0.25">
      <c r="A67" s="428"/>
      <c r="B67" s="428"/>
      <c r="C67" s="428"/>
      <c r="D67" s="428"/>
      <c r="E67" s="428"/>
      <c r="F67" s="428"/>
      <c r="G67" s="428"/>
      <c r="H67" s="428"/>
      <c r="I67" s="428"/>
      <c r="J67" s="428"/>
      <c r="K67" s="428"/>
      <c r="L67" s="428"/>
    </row>
    <row r="68" spans="1:12" x14ac:dyDescent="0.25">
      <c r="A68" s="428"/>
      <c r="B68" s="428"/>
      <c r="C68" s="428"/>
      <c r="D68" s="428"/>
      <c r="E68" s="428"/>
      <c r="F68" s="428"/>
      <c r="G68" s="428"/>
      <c r="H68" s="428"/>
      <c r="I68" s="428"/>
      <c r="J68" s="428"/>
      <c r="K68" s="428"/>
      <c r="L68" s="428"/>
    </row>
    <row r="69" spans="1:12" x14ac:dyDescent="0.25">
      <c r="A69" s="428"/>
      <c r="B69" s="428"/>
      <c r="C69" s="428"/>
      <c r="D69" s="428"/>
      <c r="E69" s="428"/>
      <c r="F69" s="428"/>
      <c r="G69" s="428"/>
      <c r="H69" s="428"/>
      <c r="I69" s="428"/>
      <c r="J69" s="428"/>
      <c r="K69" s="428"/>
      <c r="L69" s="428"/>
    </row>
    <row r="70" spans="1:12" x14ac:dyDescent="0.25">
      <c r="A70" s="428"/>
      <c r="B70" s="428"/>
      <c r="C70" s="428"/>
      <c r="D70" s="428"/>
      <c r="E70" s="428"/>
      <c r="F70" s="428"/>
      <c r="G70" s="428"/>
      <c r="H70" s="428"/>
      <c r="I70" s="428"/>
      <c r="J70" s="428"/>
      <c r="K70" s="428"/>
      <c r="L70" s="428"/>
    </row>
    <row r="71" spans="1:12" x14ac:dyDescent="0.25">
      <c r="A71" s="428"/>
      <c r="B71" s="428"/>
      <c r="C71" s="428"/>
      <c r="D71" s="428"/>
      <c r="E71" s="428"/>
      <c r="F71" s="428"/>
      <c r="G71" s="428"/>
      <c r="H71" s="428"/>
      <c r="I71" s="428"/>
      <c r="J71" s="428"/>
      <c r="K71" s="428"/>
      <c r="L71" s="428"/>
    </row>
    <row r="72" spans="1:12" x14ac:dyDescent="0.25">
      <c r="A72" s="428"/>
      <c r="B72" s="428"/>
      <c r="C72" s="428"/>
      <c r="D72" s="428"/>
      <c r="E72" s="428"/>
      <c r="F72" s="428"/>
      <c r="G72" s="428"/>
      <c r="H72" s="428"/>
      <c r="I72" s="428"/>
      <c r="J72" s="428"/>
      <c r="K72" s="428"/>
      <c r="L72" s="428"/>
    </row>
    <row r="73" spans="1:12" x14ac:dyDescent="0.25">
      <c r="A73" s="428"/>
      <c r="B73" s="428"/>
      <c r="C73" s="428"/>
      <c r="D73" s="428"/>
      <c r="E73" s="428"/>
      <c r="F73" s="428"/>
      <c r="G73" s="428"/>
      <c r="H73" s="428"/>
      <c r="I73" s="428"/>
      <c r="J73" s="428"/>
      <c r="K73" s="428"/>
      <c r="L73" s="428"/>
    </row>
    <row r="74" spans="1:12" x14ac:dyDescent="0.25">
      <c r="A74" s="428"/>
      <c r="B74" s="428"/>
      <c r="C74" s="428"/>
      <c r="D74" s="428"/>
      <c r="E74" s="428"/>
      <c r="F74" s="428"/>
      <c r="G74" s="428"/>
      <c r="H74" s="428"/>
      <c r="I74" s="428"/>
      <c r="J74" s="428"/>
      <c r="K74" s="428"/>
      <c r="L74" s="428"/>
    </row>
    <row r="75" spans="1:12" x14ac:dyDescent="0.25">
      <c r="A75" s="428"/>
      <c r="B75" s="428"/>
      <c r="C75" s="428"/>
      <c r="D75" s="428"/>
      <c r="E75" s="428"/>
      <c r="F75" s="428"/>
      <c r="G75" s="428"/>
      <c r="H75" s="428"/>
      <c r="I75" s="428"/>
      <c r="J75" s="428"/>
      <c r="K75" s="428"/>
      <c r="L75" s="428"/>
    </row>
    <row r="77" spans="1:12" ht="18" customHeight="1" x14ac:dyDescent="0.25"/>
    <row r="93" ht="27" customHeight="1" x14ac:dyDescent="0.25"/>
    <row r="97" ht="25.5" customHeight="1"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8983-7B0A-45BB-826D-67FFFE44261A}">
  <dimension ref="A2:E79"/>
  <sheetViews>
    <sheetView showGridLines="0" workbookViewId="0">
      <selection activeCell="D69" sqref="D69"/>
    </sheetView>
  </sheetViews>
  <sheetFormatPr defaultRowHeight="15" x14ac:dyDescent="0.25"/>
  <cols>
    <col min="1" max="1" width="5.5703125" customWidth="1"/>
    <col min="2" max="2" width="82" bestFit="1" customWidth="1"/>
    <col min="3" max="3" width="14.85546875" customWidth="1"/>
    <col min="4" max="4" width="97.28515625" customWidth="1"/>
    <col min="5" max="5" width="7.42578125" bestFit="1" customWidth="1"/>
    <col min="6" max="6" width="9" customWidth="1"/>
  </cols>
  <sheetData>
    <row r="2" spans="2:5" ht="21" x14ac:dyDescent="0.35">
      <c r="B2" s="88" t="s">
        <v>852</v>
      </c>
    </row>
    <row r="4" spans="2:5" x14ac:dyDescent="0.25">
      <c r="B4" s="775" t="s">
        <v>853</v>
      </c>
      <c r="C4" s="775"/>
      <c r="D4" s="306"/>
    </row>
    <row r="5" spans="2:5" x14ac:dyDescent="0.25">
      <c r="B5" s="273"/>
      <c r="C5" s="274">
        <v>2020</v>
      </c>
      <c r="D5" s="307" t="s">
        <v>854</v>
      </c>
    </row>
    <row r="6" spans="2:5" x14ac:dyDescent="0.25">
      <c r="B6" s="117" t="s">
        <v>855</v>
      </c>
      <c r="C6" s="455" t="s">
        <v>856</v>
      </c>
      <c r="D6" s="14" t="s">
        <v>857</v>
      </c>
    </row>
    <row r="7" spans="2:5" x14ac:dyDescent="0.25">
      <c r="B7" s="117" t="s">
        <v>858</v>
      </c>
      <c r="C7" s="455" t="s">
        <v>705</v>
      </c>
      <c r="D7" s="14"/>
    </row>
    <row r="8" spans="2:5" ht="25.5" x14ac:dyDescent="0.25">
      <c r="B8" s="117" t="s">
        <v>859</v>
      </c>
      <c r="C8" s="455" t="s">
        <v>493</v>
      </c>
      <c r="D8" s="14" t="s">
        <v>860</v>
      </c>
    </row>
    <row r="9" spans="2:5" ht="25.5" x14ac:dyDescent="0.25">
      <c r="B9" s="117" t="s">
        <v>861</v>
      </c>
      <c r="C9" s="455" t="s">
        <v>497</v>
      </c>
      <c r="D9" s="14" t="s">
        <v>862</v>
      </c>
    </row>
    <row r="10" spans="2:5" x14ac:dyDescent="0.25">
      <c r="B10" s="776" t="s">
        <v>863</v>
      </c>
      <c r="C10" s="455">
        <v>250</v>
      </c>
      <c r="D10" s="14" t="s">
        <v>864</v>
      </c>
    </row>
    <row r="11" spans="2:5" ht="25.5" x14ac:dyDescent="0.25">
      <c r="B11" s="777"/>
      <c r="C11" s="456" t="s">
        <v>865</v>
      </c>
      <c r="D11" s="14" t="s">
        <v>866</v>
      </c>
    </row>
    <row r="12" spans="2:5" x14ac:dyDescent="0.25">
      <c r="B12" s="776" t="s">
        <v>867</v>
      </c>
      <c r="C12" s="455">
        <v>632</v>
      </c>
      <c r="D12" s="14" t="s">
        <v>868</v>
      </c>
      <c r="E12" s="3"/>
    </row>
    <row r="13" spans="2:5" ht="22.5" customHeight="1" x14ac:dyDescent="0.25">
      <c r="B13" s="777"/>
      <c r="C13" s="455" t="s">
        <v>869</v>
      </c>
      <c r="D13" s="14" t="s">
        <v>870</v>
      </c>
      <c r="E13" s="3"/>
    </row>
    <row r="14" spans="2:5" hidden="1" x14ac:dyDescent="0.25">
      <c r="B14" s="308" t="s">
        <v>871</v>
      </c>
      <c r="C14" s="454"/>
      <c r="D14" s="267"/>
      <c r="E14" s="3"/>
    </row>
    <row r="15" spans="2:5" x14ac:dyDescent="0.25">
      <c r="B15" s="276"/>
      <c r="C15" s="276"/>
      <c r="D15" s="276"/>
      <c r="E15" s="3"/>
    </row>
    <row r="16" spans="2:5" x14ac:dyDescent="0.25">
      <c r="B16" s="778" t="s">
        <v>872</v>
      </c>
      <c r="C16" s="778"/>
      <c r="E16" s="3"/>
    </row>
    <row r="17" spans="1:5" x14ac:dyDescent="0.25">
      <c r="C17" s="274">
        <v>2020</v>
      </c>
      <c r="D17" s="307" t="s">
        <v>854</v>
      </c>
      <c r="E17" s="3"/>
    </row>
    <row r="18" spans="1:5" x14ac:dyDescent="0.25">
      <c r="B18" s="14" t="s">
        <v>873</v>
      </c>
      <c r="C18" s="455" t="s">
        <v>874</v>
      </c>
      <c r="D18" s="14" t="s">
        <v>875</v>
      </c>
    </row>
    <row r="19" spans="1:5" x14ac:dyDescent="0.25">
      <c r="B19" s="14" t="s">
        <v>876</v>
      </c>
      <c r="C19" s="455" t="s">
        <v>877</v>
      </c>
      <c r="D19" s="14" t="s">
        <v>878</v>
      </c>
    </row>
    <row r="20" spans="1:5" ht="25.5" x14ac:dyDescent="0.25">
      <c r="B20" s="14" t="s">
        <v>879</v>
      </c>
      <c r="C20" s="490">
        <v>27</v>
      </c>
      <c r="D20" s="14" t="s">
        <v>880</v>
      </c>
    </row>
    <row r="21" spans="1:5" ht="36.75" customHeight="1" x14ac:dyDescent="0.25">
      <c r="B21" s="14" t="s">
        <v>881</v>
      </c>
      <c r="C21" s="490" t="s">
        <v>501</v>
      </c>
      <c r="D21" s="14" t="s">
        <v>880</v>
      </c>
    </row>
    <row r="22" spans="1:5" hidden="1" x14ac:dyDescent="0.25">
      <c r="B22" s="308" t="s">
        <v>882</v>
      </c>
      <c r="C22" s="277"/>
      <c r="D22" s="309"/>
    </row>
    <row r="23" spans="1:5" x14ac:dyDescent="0.25">
      <c r="B23" s="284"/>
      <c r="C23" s="304"/>
      <c r="D23" s="3"/>
    </row>
    <row r="24" spans="1:5" x14ac:dyDescent="0.25">
      <c r="B24" s="3"/>
      <c r="C24" s="3"/>
      <c r="D24" s="3"/>
    </row>
    <row r="25" spans="1:5" x14ac:dyDescent="0.25">
      <c r="A25" s="3"/>
      <c r="B25" s="774" t="s">
        <v>883</v>
      </c>
      <c r="C25" s="774"/>
      <c r="D25" s="3"/>
    </row>
    <row r="26" spans="1:5" x14ac:dyDescent="0.25">
      <c r="A26" s="3"/>
      <c r="B26" s="572"/>
      <c r="C26" s="274">
        <v>2020</v>
      </c>
      <c r="D26" s="307" t="s">
        <v>854</v>
      </c>
    </row>
    <row r="27" spans="1:5" ht="38.25" x14ac:dyDescent="0.25">
      <c r="A27" s="3"/>
      <c r="B27" s="14" t="s">
        <v>884</v>
      </c>
      <c r="C27" s="514">
        <v>1</v>
      </c>
      <c r="D27" s="14" t="s">
        <v>885</v>
      </c>
    </row>
    <row r="28" spans="1:5" ht="22.5" customHeight="1" x14ac:dyDescent="0.25">
      <c r="A28" s="3"/>
      <c r="B28" s="14" t="s">
        <v>886</v>
      </c>
      <c r="C28" s="515" t="s">
        <v>1223</v>
      </c>
      <c r="D28" s="14" t="s">
        <v>887</v>
      </c>
    </row>
    <row r="29" spans="1:5" x14ac:dyDescent="0.25">
      <c r="B29" s="3"/>
      <c r="C29" s="3"/>
    </row>
    <row r="30" spans="1:5" x14ac:dyDescent="0.25">
      <c r="A30" s="3"/>
      <c r="B30" s="774" t="s">
        <v>888</v>
      </c>
      <c r="C30" s="774"/>
      <c r="D30" s="3"/>
    </row>
    <row r="31" spans="1:5" x14ac:dyDescent="0.25">
      <c r="A31" s="3"/>
      <c r="B31" s="690"/>
      <c r="C31" s="274">
        <v>2020</v>
      </c>
      <c r="D31" s="307" t="s">
        <v>854</v>
      </c>
    </row>
    <row r="32" spans="1:5" ht="25.5" x14ac:dyDescent="0.25">
      <c r="A32" s="3"/>
      <c r="B32" s="117" t="s">
        <v>889</v>
      </c>
      <c r="C32" s="458">
        <v>2</v>
      </c>
      <c r="D32" s="14" t="s">
        <v>890</v>
      </c>
    </row>
    <row r="33" spans="1:5" ht="25.5" x14ac:dyDescent="0.25">
      <c r="A33" s="3"/>
      <c r="B33" s="117" t="s">
        <v>891</v>
      </c>
      <c r="C33" s="458">
        <v>29</v>
      </c>
      <c r="D33" s="14" t="s">
        <v>890</v>
      </c>
    </row>
    <row r="34" spans="1:5" ht="25.5" x14ac:dyDescent="0.25">
      <c r="A34" s="3"/>
      <c r="B34" s="117" t="s">
        <v>892</v>
      </c>
      <c r="C34" s="458"/>
      <c r="D34" s="14" t="s">
        <v>791</v>
      </c>
    </row>
    <row r="35" spans="1:5" ht="25.5" x14ac:dyDescent="0.25">
      <c r="A35" s="3"/>
      <c r="B35" s="117" t="s">
        <v>893</v>
      </c>
      <c r="C35" s="513">
        <v>7848</v>
      </c>
      <c r="D35" s="14" t="s">
        <v>894</v>
      </c>
    </row>
    <row r="36" spans="1:5" x14ac:dyDescent="0.25">
      <c r="A36" s="3"/>
      <c r="B36" s="270"/>
      <c r="C36" s="303"/>
      <c r="D36" s="3"/>
    </row>
    <row r="37" spans="1:5" x14ac:dyDescent="0.25">
      <c r="B37" s="3"/>
      <c r="C37" s="3"/>
    </row>
    <row r="38" spans="1:5" x14ac:dyDescent="0.25">
      <c r="A38" s="3"/>
      <c r="B38" s="773" t="s">
        <v>895</v>
      </c>
      <c r="C38" s="774"/>
      <c r="D38" s="3"/>
    </row>
    <row r="39" spans="1:5" x14ac:dyDescent="0.25">
      <c r="A39" s="3"/>
      <c r="B39" s="574"/>
      <c r="C39" s="301">
        <v>2020</v>
      </c>
      <c r="D39" s="307" t="s">
        <v>854</v>
      </c>
    </row>
    <row r="40" spans="1:5" x14ac:dyDescent="0.25">
      <c r="A40" s="3"/>
      <c r="B40" s="117" t="s">
        <v>896</v>
      </c>
      <c r="C40" s="458">
        <v>147</v>
      </c>
      <c r="D40" s="14" t="s">
        <v>897</v>
      </c>
    </row>
    <row r="41" spans="1:5" ht="25.5" x14ac:dyDescent="0.25">
      <c r="A41" s="3"/>
      <c r="B41" s="117" t="s">
        <v>898</v>
      </c>
      <c r="C41" s="513" t="s">
        <v>506</v>
      </c>
      <c r="D41" s="14" t="s">
        <v>899</v>
      </c>
    </row>
    <row r="42" spans="1:5" ht="25.5" x14ac:dyDescent="0.25">
      <c r="B42" s="117" t="s">
        <v>900</v>
      </c>
      <c r="C42" s="458" t="s">
        <v>701</v>
      </c>
      <c r="D42" s="14" t="s">
        <v>901</v>
      </c>
    </row>
    <row r="43" spans="1:5" ht="20.25" customHeight="1" x14ac:dyDescent="0.25">
      <c r="B43" s="117" t="s">
        <v>512</v>
      </c>
      <c r="C43" s="513" t="s">
        <v>237</v>
      </c>
      <c r="D43" s="14" t="s">
        <v>902</v>
      </c>
    </row>
    <row r="44" spans="1:5" ht="21" customHeight="1" x14ac:dyDescent="0.25">
      <c r="B44" s="117" t="s">
        <v>903</v>
      </c>
      <c r="C44" s="458">
        <v>470</v>
      </c>
      <c r="D44" s="14" t="s">
        <v>791</v>
      </c>
    </row>
    <row r="46" spans="1:5" x14ac:dyDescent="0.25">
      <c r="B46" s="774" t="s">
        <v>904</v>
      </c>
      <c r="C46" s="774"/>
    </row>
    <row r="47" spans="1:5" x14ac:dyDescent="0.25">
      <c r="B47" s="691"/>
      <c r="C47" s="301">
        <v>2020</v>
      </c>
      <c r="D47" s="307" t="s">
        <v>854</v>
      </c>
      <c r="E47" s="292" t="s">
        <v>905</v>
      </c>
    </row>
    <row r="48" spans="1:5" ht="25.5" x14ac:dyDescent="0.25">
      <c r="B48" s="117" t="s">
        <v>906</v>
      </c>
      <c r="C48" s="458">
        <v>4094</v>
      </c>
      <c r="D48" s="14" t="s">
        <v>908</v>
      </c>
      <c r="E48" s="458" t="s">
        <v>907</v>
      </c>
    </row>
    <row r="49" spans="2:5" ht="38.25" x14ac:dyDescent="0.25">
      <c r="B49" s="117" t="s">
        <v>909</v>
      </c>
      <c r="C49" s="458" t="s">
        <v>910</v>
      </c>
      <c r="D49" s="14" t="s">
        <v>912</v>
      </c>
      <c r="E49" s="458" t="s">
        <v>911</v>
      </c>
    </row>
    <row r="50" spans="2:5" ht="38.25" x14ac:dyDescent="0.25">
      <c r="B50" s="117" t="s">
        <v>913</v>
      </c>
      <c r="C50" s="458" t="s">
        <v>914</v>
      </c>
      <c r="D50" s="14" t="s">
        <v>916</v>
      </c>
      <c r="E50" s="458" t="s">
        <v>915</v>
      </c>
    </row>
    <row r="53" spans="2:5" x14ac:dyDescent="0.25">
      <c r="B53" s="773" t="s">
        <v>917</v>
      </c>
      <c r="C53" s="774"/>
    </row>
    <row r="54" spans="2:5" x14ac:dyDescent="0.25">
      <c r="B54" s="574"/>
      <c r="C54" s="301">
        <v>2020</v>
      </c>
      <c r="D54" s="307" t="s">
        <v>854</v>
      </c>
    </row>
    <row r="55" spans="2:5" x14ac:dyDescent="0.25">
      <c r="B55" s="779" t="s">
        <v>946</v>
      </c>
      <c r="C55" s="779"/>
      <c r="D55" s="352"/>
    </row>
    <row r="56" spans="2:5" ht="18" customHeight="1" x14ac:dyDescent="0.25">
      <c r="B56" s="117" t="s">
        <v>918</v>
      </c>
      <c r="C56" s="353">
        <v>385</v>
      </c>
      <c r="D56" s="14" t="s">
        <v>919</v>
      </c>
    </row>
    <row r="57" spans="2:5" ht="18" customHeight="1" x14ac:dyDescent="0.25">
      <c r="B57" s="117" t="s">
        <v>920</v>
      </c>
      <c r="C57" s="358" t="s">
        <v>31</v>
      </c>
      <c r="D57" s="14" t="s">
        <v>919</v>
      </c>
    </row>
    <row r="58" spans="2:5" ht="18" customHeight="1" x14ac:dyDescent="0.25">
      <c r="B58" s="780" t="s">
        <v>1224</v>
      </c>
      <c r="C58" s="780"/>
      <c r="D58" s="14"/>
    </row>
    <row r="59" spans="2:5" ht="18" customHeight="1" x14ac:dyDescent="0.25">
      <c r="B59" s="117" t="s">
        <v>25</v>
      </c>
      <c r="C59" s="354">
        <v>6</v>
      </c>
      <c r="D59" s="14" t="s">
        <v>919</v>
      </c>
    </row>
    <row r="60" spans="2:5" ht="18" customHeight="1" x14ac:dyDescent="0.25">
      <c r="B60" s="117" t="s">
        <v>921</v>
      </c>
      <c r="C60" s="359" t="s">
        <v>922</v>
      </c>
      <c r="D60" s="14" t="s">
        <v>919</v>
      </c>
    </row>
    <row r="61" spans="2:5" ht="18" customHeight="1" x14ac:dyDescent="0.25">
      <c r="B61" s="457" t="s">
        <v>923</v>
      </c>
      <c r="C61" s="692"/>
      <c r="D61" s="14"/>
    </row>
    <row r="62" spans="2:5" ht="18" customHeight="1" x14ac:dyDescent="0.25">
      <c r="B62" s="117" t="s">
        <v>924</v>
      </c>
      <c r="C62" s="362" t="s">
        <v>925</v>
      </c>
      <c r="D62" s="14" t="s">
        <v>919</v>
      </c>
    </row>
    <row r="63" spans="2:5" ht="18" customHeight="1" x14ac:dyDescent="0.25">
      <c r="B63" s="117" t="s">
        <v>926</v>
      </c>
      <c r="C63" s="361" t="s">
        <v>927</v>
      </c>
      <c r="D63" s="14" t="s">
        <v>919</v>
      </c>
    </row>
    <row r="64" spans="2:5" ht="20.25" customHeight="1" x14ac:dyDescent="0.25">
      <c r="B64" s="117" t="s">
        <v>928</v>
      </c>
      <c r="C64" s="362" t="s">
        <v>929</v>
      </c>
      <c r="D64" s="14" t="s">
        <v>919</v>
      </c>
    </row>
    <row r="65" spans="2:4" ht="17.25" customHeight="1" x14ac:dyDescent="0.25">
      <c r="B65" s="117" t="s">
        <v>930</v>
      </c>
      <c r="C65" s="362" t="s">
        <v>931</v>
      </c>
      <c r="D65" s="14" t="s">
        <v>919</v>
      </c>
    </row>
    <row r="66" spans="2:4" ht="18" customHeight="1" x14ac:dyDescent="0.25">
      <c r="B66" s="117" t="s">
        <v>932</v>
      </c>
      <c r="C66" s="360" t="s">
        <v>933</v>
      </c>
      <c r="D66" s="14" t="s">
        <v>919</v>
      </c>
    </row>
    <row r="67" spans="2:4" x14ac:dyDescent="0.25">
      <c r="B67" s="117" t="s">
        <v>934</v>
      </c>
      <c r="C67" s="360" t="s">
        <v>935</v>
      </c>
      <c r="D67" s="14" t="s">
        <v>919</v>
      </c>
    </row>
    <row r="68" spans="2:4" x14ac:dyDescent="0.25">
      <c r="B68" s="117" t="s">
        <v>936</v>
      </c>
      <c r="C68" s="693" t="s">
        <v>27</v>
      </c>
      <c r="D68" s="14" t="s">
        <v>919</v>
      </c>
    </row>
    <row r="69" spans="2:4" x14ac:dyDescent="0.25">
      <c r="B69" s="781" t="s">
        <v>937</v>
      </c>
      <c r="C69" s="781"/>
      <c r="D69" s="14"/>
    </row>
    <row r="70" spans="2:4" x14ac:dyDescent="0.25">
      <c r="B70" s="117" t="s">
        <v>948</v>
      </c>
      <c r="C70" s="363">
        <v>1</v>
      </c>
      <c r="D70" s="14" t="s">
        <v>919</v>
      </c>
    </row>
    <row r="71" spans="2:4" x14ac:dyDescent="0.25">
      <c r="B71" s="117" t="s">
        <v>938</v>
      </c>
      <c r="C71" s="363">
        <v>200</v>
      </c>
      <c r="D71" s="14" t="s">
        <v>919</v>
      </c>
    </row>
    <row r="72" spans="2:4" x14ac:dyDescent="0.25">
      <c r="B72" s="117" t="s">
        <v>939</v>
      </c>
      <c r="C72" s="364" t="s">
        <v>22</v>
      </c>
      <c r="D72" s="14" t="s">
        <v>919</v>
      </c>
    </row>
    <row r="73" spans="2:4" x14ac:dyDescent="0.25">
      <c r="B73" s="782" t="s">
        <v>103</v>
      </c>
      <c r="C73" s="782"/>
      <c r="D73" s="14"/>
    </row>
    <row r="74" spans="2:4" x14ac:dyDescent="0.25">
      <c r="B74" s="117" t="s">
        <v>940</v>
      </c>
      <c r="C74" s="694">
        <v>1</v>
      </c>
      <c r="D74" s="14" t="s">
        <v>919</v>
      </c>
    </row>
    <row r="77" spans="2:4" x14ac:dyDescent="0.25">
      <c r="B77" s="343" t="s">
        <v>941</v>
      </c>
      <c r="C77" s="355">
        <v>146735143</v>
      </c>
    </row>
    <row r="78" spans="2:4" x14ac:dyDescent="0.25">
      <c r="B78" s="343" t="s">
        <v>942</v>
      </c>
      <c r="C78" s="356">
        <v>180147721</v>
      </c>
    </row>
    <row r="79" spans="2:4" x14ac:dyDescent="0.25">
      <c r="B79" s="343" t="s">
        <v>943</v>
      </c>
    </row>
  </sheetData>
  <mergeCells count="13">
    <mergeCell ref="B55:C55"/>
    <mergeCell ref="B58:C58"/>
    <mergeCell ref="B69:C69"/>
    <mergeCell ref="B73:C73"/>
    <mergeCell ref="B53:C53"/>
    <mergeCell ref="B38:C38"/>
    <mergeCell ref="B46:C46"/>
    <mergeCell ref="B25:C25"/>
    <mergeCell ref="B4:C4"/>
    <mergeCell ref="B12:B13"/>
    <mergeCell ref="B10:B11"/>
    <mergeCell ref="B16:C16"/>
    <mergeCell ref="B30:C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BF001B0D875949B7047B5EA2110AD5" ma:contentTypeVersion="35" ma:contentTypeDescription="Create a new document." ma:contentTypeScope="" ma:versionID="e2fce36c24b378f30b98be46e2e1141f">
  <xsd:schema xmlns:xsd="http://www.w3.org/2001/XMLSchema" xmlns:xs="http://www.w3.org/2001/XMLSchema" xmlns:p="http://schemas.microsoft.com/office/2006/metadata/properties" xmlns:ns1="http://schemas.microsoft.com/sharepoint/v3" xmlns:ns2="95757e98-2b43-486c-8ee7-8b03e7fccc8c" xmlns:ns3="fcca7510-2e63-41ff-aacd-0e4f555d76a1" xmlns:ns4="4d42489f-2a67-46aa-84e7-094669f6fe89" targetNamespace="http://schemas.microsoft.com/office/2006/metadata/properties" ma:root="true" ma:fieldsID="53255bcc7cf1861f3aec5338341831d9" ns1:_="" ns2:_="" ns3:_="" ns4:_="">
    <xsd:import namespace="http://schemas.microsoft.com/sharepoint/v3"/>
    <xsd:import namespace="95757e98-2b43-486c-8ee7-8b03e7fccc8c"/>
    <xsd:import namespace="fcca7510-2e63-41ff-aacd-0e4f555d76a1"/>
    <xsd:import namespace="4d42489f-2a67-46aa-84e7-094669f6fe89"/>
    <xsd:element name="properties">
      <xsd:complexType>
        <xsd:sequence>
          <xsd:element name="documentManagement">
            <xsd:complexType>
              <xsd:all>
                <xsd:element ref="ns2:TaxCatchAll" minOccurs="0"/>
                <xsd:element ref="ns2:TaxCatchAllLabel" minOccurs="0"/>
                <xsd:element ref="ns2:acd85e62d5c14e5395eb980cc79ff142" minOccurs="0"/>
                <xsd:element ref="ns2:MetaDescription" minOccurs="0"/>
                <xsd:element ref="ns3:MediaServiceAutoKeyPoints" minOccurs="0"/>
                <xsd:element ref="ns3:MediaServiceKeyPoints" minOccurs="0"/>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757e98-2b43-486c-8ee7-8b03e7fccc8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9d32ff9-dcd2-4916-a2ae-e1f539d03a61}" ma:internalName="TaxCatchAll" ma:showField="CatchAllData" ma:web="4d42489f-2a67-46aa-84e7-094669f6fe8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9d32ff9-dcd2-4916-a2ae-e1f539d03a61}" ma:internalName="TaxCatchAllLabel" ma:readOnly="true" ma:showField="CatchAllDataLabel" ma:web="4d42489f-2a67-46aa-84e7-094669f6fe89">
      <xsd:complexType>
        <xsd:complexContent>
          <xsd:extension base="dms:MultiChoiceLookup">
            <xsd:sequence>
              <xsd:element name="Value" type="dms:Lookup" maxOccurs="unbounded" minOccurs="0" nillable="true"/>
            </xsd:sequence>
          </xsd:extension>
        </xsd:complexContent>
      </xsd:complexType>
    </xsd:element>
    <xsd:element name="acd85e62d5c14e5395eb980cc79ff142" ma:index="10" nillable="true" ma:taxonomy="true" ma:internalName="acd85e62d5c14e5395eb980cc79ff142" ma:taxonomyFieldName="MetaKeywords" ma:displayName="MetaKeywords" ma:readOnly="false" ma:default="" ma:fieldId="{acd85e62-d5c1-4e53-95eb-980cc79ff142}" ma:taxonomyMulti="true" ma:sspId="f436eb5e-c63d-4189-9248-e6e0fddb7cf9" ma:termSetId="1b81bd74-edac-423f-9865-4ef86d0522e5" ma:anchorId="00000000-0000-0000-0000-000000000000" ma:open="false" ma:isKeyword="false">
      <xsd:complexType>
        <xsd:sequence>
          <xsd:element ref="pc:Terms" minOccurs="0" maxOccurs="1"/>
        </xsd:sequence>
      </xsd:complexType>
    </xsd:element>
    <xsd:element name="MetaDescription" ma:index="12" nillable="true" ma:displayName="MetaDescription" ma:internalName="Meta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a7510-2e63-41ff-aacd-0e4f555d76a1"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42489f-2a67-46aa-84e7-094669f6fe89"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436eb5e-c63d-4189-9248-e6e0fddb7cf9"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95757e98-2b43-486c-8ee7-8b03e7fccc8c"/>
    <_ip_UnifiedCompliancePolicyUIAction xmlns="http://schemas.microsoft.com/sharepoint/v3" xsi:nil="true"/>
    <_ip_UnifiedCompliancePolicyProperties xmlns="http://schemas.microsoft.com/sharepoint/v3" xsi:nil="true"/>
    <SharedWithUsers xmlns="4d42489f-2a67-46aa-84e7-094669f6fe89">
      <UserInfo>
        <DisplayName>Ncube, Thulani T</DisplayName>
        <AccountId>18</AccountId>
        <AccountType/>
      </UserInfo>
      <UserInfo>
        <DisplayName>SharingLinks.60c3f2e7-08c3-4a8e-89bd-22586aa19955.Flexible.e7340db2-7f42-48ee-bb05-986d800552ed</DisplayName>
        <AccountId>54</AccountId>
        <AccountType/>
      </UserInfo>
      <UserInfo>
        <DisplayName>SharingLinks.b3050f7d-cfc7-47f2-82d3-3481c9bd2442.Flexible.94baab94-46d5-42df-af21-8c70c68606b4</DisplayName>
        <AccountId>115</AccountId>
        <AccountType/>
      </UserInfo>
      <UserInfo>
        <DisplayName>SharingLinks.9340186f-41aa-48a6-b1b6-7429e220aacb.Flexible.170c7e5d-24a0-4ba7-b097-09c8c30d17b4</DisplayName>
        <AccountId>37</AccountId>
        <AccountType/>
      </UserInfo>
      <UserInfo>
        <DisplayName>Orr, Wendy W</DisplayName>
        <AccountId>69</AccountId>
        <AccountType/>
      </UserInfo>
      <UserInfo>
        <DisplayName>Beck, Nigel N</DisplayName>
        <AccountId>138</AccountId>
        <AccountType/>
      </UserInfo>
      <UserInfo>
        <DisplayName>Frank, Danielle D</DisplayName>
        <AccountId>128</AccountId>
        <AccountType/>
      </UserInfo>
      <UserInfo>
        <DisplayName>Cassie, Keith K</DisplayName>
        <AccountId>20</AccountId>
        <AccountType/>
      </UserInfo>
      <UserInfo>
        <DisplayName>Dalgleish, Braam</DisplayName>
        <AccountId>21</AccountId>
        <AccountType/>
      </UserInfo>
      <UserInfo>
        <DisplayName>Mputle, Didintle D</DisplayName>
        <AccountId>63</AccountId>
        <AccountType/>
      </UserInfo>
      <UserInfo>
        <DisplayName>Foss, Andrew A</DisplayName>
        <AccountId>139</AccountId>
        <AccountType/>
      </UserInfo>
      <UserInfo>
        <DisplayName>Ndobe, Princess MP</DisplayName>
        <AccountId>14</AccountId>
        <AccountType/>
      </UserInfo>
      <UserInfo>
        <DisplayName>Goolam, Ayesha A</DisplayName>
        <AccountId>67</AccountId>
        <AccountType/>
      </UserInfo>
      <UserInfo>
        <DisplayName>Mcdonald, Kerri</DisplayName>
        <AccountId>6</AccountId>
        <AccountType/>
      </UserInfo>
      <UserInfo>
        <DisplayName>Khobotlo, Moreki M</DisplayName>
        <AccountId>182</AccountId>
        <AccountType/>
      </UserInfo>
      <UserInfo>
        <DisplayName>Gischen, Anthony A</DisplayName>
        <AccountId>183</AccountId>
        <AccountType/>
      </UserInfo>
      <UserInfo>
        <DisplayName>Rasikhuthuma, Vhuyani V</DisplayName>
        <AccountId>32</AccountId>
        <AccountType/>
      </UserInfo>
      <UserInfo>
        <DisplayName>Ntene, Nthabiseng N</DisplayName>
        <AccountId>133</AccountId>
        <AccountType/>
      </UserInfo>
    </SharedWithUsers>
    <MetaDescription xmlns="95757e98-2b43-486c-8ee7-8b03e7fccc8c" xsi:nil="true"/>
    <acd85e62d5c14e5395eb980cc79ff142 xmlns="95757e98-2b43-486c-8ee7-8b03e7fccc8c">
      <Terms xmlns="http://schemas.microsoft.com/office/infopath/2007/PartnerControls"/>
    </acd85e62d5c14e5395eb980cc79ff142>
  </documentManagement>
</p:properties>
</file>

<file path=customXml/itemProps1.xml><?xml version="1.0" encoding="utf-8"?>
<ds:datastoreItem xmlns:ds="http://schemas.openxmlformats.org/officeDocument/2006/customXml" ds:itemID="{C8F4848B-0303-4269-BA36-6AF3454AE988}">
  <ds:schemaRefs>
    <ds:schemaRef ds:uri="http://schemas.microsoft.com/sharepoint/v3/contenttype/forms"/>
  </ds:schemaRefs>
</ds:datastoreItem>
</file>

<file path=customXml/itemProps2.xml><?xml version="1.0" encoding="utf-8"?>
<ds:datastoreItem xmlns:ds="http://schemas.openxmlformats.org/officeDocument/2006/customXml" ds:itemID="{01575EB5-8AE0-497A-9C22-5C416E17B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757e98-2b43-486c-8ee7-8b03e7fccc8c"/>
    <ds:schemaRef ds:uri="fcca7510-2e63-41ff-aacd-0e4f555d76a1"/>
    <ds:schemaRef ds:uri="4d42489f-2a67-46aa-84e7-094669f6f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A9C386-9A9D-4462-879E-708884D29AC4}">
  <ds:schemaRefs>
    <ds:schemaRef ds:uri="Microsoft.SharePoint.Taxonomy.ContentTypeSync"/>
  </ds:schemaRefs>
</ds:datastoreItem>
</file>

<file path=customXml/itemProps4.xml><?xml version="1.0" encoding="utf-8"?>
<ds:datastoreItem xmlns:ds="http://schemas.openxmlformats.org/officeDocument/2006/customXml" ds:itemID="{F78199EE-7111-49F7-94CC-B72416B81411}">
  <ds:schemaRefs>
    <ds:schemaRef ds:uri="http://schemas.microsoft.com/office/2006/documentManagement/types"/>
    <ds:schemaRef ds:uri="http://purl.org/dc/terms/"/>
    <ds:schemaRef ds:uri="http://www.w3.org/XML/1998/namespace"/>
    <ds:schemaRef ds:uri="95757e98-2b43-486c-8ee7-8b03e7fccc8c"/>
    <ds:schemaRef ds:uri="http://schemas.microsoft.com/office/infopath/2007/PartnerControls"/>
    <ds:schemaRef ds:uri="1bfb4be5-45d0-4c47-a840-caf92cd82bf8"/>
    <ds:schemaRef ds:uri="http://schemas.openxmlformats.org/package/2006/metadata/core-properties"/>
    <ds:schemaRef ds:uri="http://schemas.microsoft.com/sharepoint/v3"/>
    <ds:schemaRef ds:uri="ef6ba18a-68d1-43de-a331-9ad6f8005931"/>
    <ds:schemaRef ds:uri="http://schemas.microsoft.com/office/2006/metadata/properties"/>
    <ds:schemaRef ds:uri="http://purl.org/dc/dcmitype/"/>
    <ds:schemaRef ds:uri="http://purl.org/dc/elements/1.1/"/>
    <ds:schemaRef ds:uri="4d42489f-2a67-46aa-84e7-094669f6fe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Table of contents </vt:lpstr>
      <vt:lpstr>Envrionmental indicators</vt:lpstr>
      <vt:lpstr>TCFD indicators</vt:lpstr>
      <vt:lpstr>Social indicators </vt:lpstr>
      <vt:lpstr>Social employment equity data</vt:lpstr>
      <vt:lpstr>Governance indicators</vt:lpstr>
      <vt:lpstr>Risk and Conduct</vt:lpstr>
      <vt:lpstr>Investor Relations</vt:lpstr>
      <vt:lpstr>SEE Indicators</vt:lpstr>
      <vt:lpstr>Sust finance impact indicators</vt:lpstr>
      <vt:lpstr>BASA impact indicators</vt:lpstr>
      <vt:lpstr>Transformation indicators</vt:lpstr>
      <vt:lpstr>Standard Bank public policies </vt:lpstr>
      <vt:lpstr>Standard Bank commitments </vt:lpstr>
    </vt:vector>
  </TitlesOfParts>
  <Manager>ndobeprincess@gmail.com</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Mputle, Didintle D;Mmakosi.Ndobe@standardbank.co.za</dc:creator>
  <cp:keywords/>
  <dc:description/>
  <cp:lastModifiedBy>Sibiya, Itumeleng I</cp:lastModifiedBy>
  <cp:revision/>
  <dcterms:created xsi:type="dcterms:W3CDTF">2020-05-26T07:38:18Z</dcterms:created>
  <dcterms:modified xsi:type="dcterms:W3CDTF">2021-06-09T08:26:27Z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7a3850-2850-457c-8efb-fdd5fa4d27d3_Enabled">
    <vt:lpwstr>True</vt:lpwstr>
  </property>
  <property fmtid="{D5CDD505-2E9C-101B-9397-08002B2CF9AE}" pid="3" name="MSIP_Label_027a3850-2850-457c-8efb-fdd5fa4d27d3_SiteId">
    <vt:lpwstr>7369e6ec-faa6-42fa-bc0e-4f332da5b1db</vt:lpwstr>
  </property>
  <property fmtid="{D5CDD505-2E9C-101B-9397-08002B2CF9AE}" pid="4" name="MSIP_Label_027a3850-2850-457c-8efb-fdd5fa4d27d3_SetDate">
    <vt:lpwstr>2020-05-26T08:43:00.8883014Z</vt:lpwstr>
  </property>
  <property fmtid="{D5CDD505-2E9C-101B-9397-08002B2CF9AE}" pid="5" name="MSIP_Label_027a3850-2850-457c-8efb-fdd5fa4d27d3_Name">
    <vt:lpwstr>General (No Protection)</vt:lpwstr>
  </property>
  <property fmtid="{D5CDD505-2E9C-101B-9397-08002B2CF9AE}" pid="6" name="MSIP_Label_027a3850-2850-457c-8efb-fdd5fa4d27d3_ActionId">
    <vt:lpwstr>46a99db5-b76f-4cdc-a103-9dae976405a6</vt:lpwstr>
  </property>
  <property fmtid="{D5CDD505-2E9C-101B-9397-08002B2CF9AE}" pid="7" name="MSIP_Label_027a3850-2850-457c-8efb-fdd5fa4d27d3_Extended_MSFT_Method">
    <vt:lpwstr>Automatic</vt:lpwstr>
  </property>
  <property fmtid="{D5CDD505-2E9C-101B-9397-08002B2CF9AE}" pid="8" name="Sensitivity">
    <vt:lpwstr>General (No Protection)</vt:lpwstr>
  </property>
  <property fmtid="{D5CDD505-2E9C-101B-9397-08002B2CF9AE}" pid="9" name="ContentTypeId">
    <vt:lpwstr>0x010100A1BF001B0D875949B7047B5EA2110AD5</vt:lpwstr>
  </property>
  <property fmtid="{D5CDD505-2E9C-101B-9397-08002B2CF9AE}" pid="10" name="MetaKeywords">
    <vt:lpwstr/>
  </property>
</Properties>
</file>